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55" windowHeight="783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'Hárok1'!$A$1:$L$328</definedName>
  </definedNames>
  <calcPr fullCalcOnLoad="1"/>
</workbook>
</file>

<file path=xl/sharedStrings.xml><?xml version="1.0" encoding="utf-8"?>
<sst xmlns="http://schemas.openxmlformats.org/spreadsheetml/2006/main" count="475" uniqueCount="180">
  <si>
    <t>1.</t>
  </si>
  <si>
    <t>Vnútorná správa a administratíva</t>
  </si>
  <si>
    <t>01.1.1.6</t>
  </si>
  <si>
    <t>Obce</t>
  </si>
  <si>
    <t>Mzdy</t>
  </si>
  <si>
    <t>odvody</t>
  </si>
  <si>
    <t>cestovné náhrady</t>
  </si>
  <si>
    <t>Iné všeobecné služby</t>
  </si>
  <si>
    <t>mzdy</t>
  </si>
  <si>
    <t>energie</t>
  </si>
  <si>
    <t>material</t>
  </si>
  <si>
    <t>dopravné</t>
  </si>
  <si>
    <t>rutinná a štandardná údržba</t>
  </si>
  <si>
    <t>nájom</t>
  </si>
  <si>
    <t>služby</t>
  </si>
  <si>
    <t>01.3.3</t>
  </si>
  <si>
    <t>2.</t>
  </si>
  <si>
    <t>Kontrola a dlhová služba</t>
  </si>
  <si>
    <t>01.1.2</t>
  </si>
  <si>
    <t>finančná a rozpočtová oblasť</t>
  </si>
  <si>
    <t>01.7.0</t>
  </si>
  <si>
    <t>transakcie verejného dlhu</t>
  </si>
  <si>
    <t>splácanie úrokov v tuzemsku</t>
  </si>
  <si>
    <t>3.</t>
  </si>
  <si>
    <t>Správa a ochrana obecného majetku</t>
  </si>
  <si>
    <t>03.2.0</t>
  </si>
  <si>
    <t>Ochrana pred požiarmi</t>
  </si>
  <si>
    <t xml:space="preserve">bežné transfery jednotlivcom a nezisk.org. </t>
  </si>
  <si>
    <t>04.5.1.3</t>
  </si>
  <si>
    <t>správa a údržba ciest</t>
  </si>
  <si>
    <t>05.1.0</t>
  </si>
  <si>
    <t>nakladanie s odpadmi</t>
  </si>
  <si>
    <t>06.2.0</t>
  </si>
  <si>
    <t>rozvoj obcí</t>
  </si>
  <si>
    <t>08.2.0.9</t>
  </si>
  <si>
    <t>ostatné kultúrne služby</t>
  </si>
  <si>
    <t>08.3.0</t>
  </si>
  <si>
    <t>Vysielacie a vydavateľské služby</t>
  </si>
  <si>
    <t>08.4.0</t>
  </si>
  <si>
    <t>náboženské a iné spoločenské služby</t>
  </si>
  <si>
    <t>09.1.1.1</t>
  </si>
  <si>
    <t>predškolská výchova bežnou starostlivosťou</t>
  </si>
  <si>
    <t>10.1.2.2</t>
  </si>
  <si>
    <t>zariadenia sociálnych služieb</t>
  </si>
  <si>
    <t>Rozvoj obce a občianska vybavenosť</t>
  </si>
  <si>
    <t>06.4.0</t>
  </si>
  <si>
    <t>Verejné osvetlenie</t>
  </si>
  <si>
    <t>vysielacia a vydavateľské služby</t>
  </si>
  <si>
    <t>ochrana životného prostredia</t>
  </si>
  <si>
    <t>05.2.0</t>
  </si>
  <si>
    <t>nakladanie s odpadovými vodami</t>
  </si>
  <si>
    <t>ochrana prírody a krajiny</t>
  </si>
  <si>
    <t>05.4.0</t>
  </si>
  <si>
    <t>05.6.0</t>
  </si>
  <si>
    <t>kultúra a šport</t>
  </si>
  <si>
    <t>08.1.0</t>
  </si>
  <si>
    <t>rekreačné a športové služby</t>
  </si>
  <si>
    <t>08.2.0.5</t>
  </si>
  <si>
    <t>knižnice</t>
  </si>
  <si>
    <t>08.6.0</t>
  </si>
  <si>
    <t>rekreácia, kultúra, náboženstvo</t>
  </si>
  <si>
    <t>vzdelávanie</t>
  </si>
  <si>
    <t>09.6.0.1</t>
  </si>
  <si>
    <t>školské stravovanie v predškolských zariadeniach</t>
  </si>
  <si>
    <t>sociálna starostlivosť</t>
  </si>
  <si>
    <t>zariadenie sociálnych služieb</t>
  </si>
  <si>
    <t>Daňové príjmy</t>
  </si>
  <si>
    <t>dane z príjmov a kapitálového majetku</t>
  </si>
  <si>
    <t>Výnos dane z príjmov poukázaný územnej samospráve</t>
  </si>
  <si>
    <t>Z pozemkov</t>
  </si>
  <si>
    <t>Zo stavieb</t>
  </si>
  <si>
    <t>Za psa</t>
  </si>
  <si>
    <t>Za nevýherné hracie prístroje</t>
  </si>
  <si>
    <t>Za ubytovanie</t>
  </si>
  <si>
    <t>Za komunálne odpady a drobné stavebné odpady</t>
  </si>
  <si>
    <t>Z prenajatých pozemkov</t>
  </si>
  <si>
    <t>Z prenajatých budov, priestorov a objektov</t>
  </si>
  <si>
    <t>Ostatné poplatky</t>
  </si>
  <si>
    <t>Za jasle, materské školy a školské kluby detí</t>
  </si>
  <si>
    <t>Z vkladov</t>
  </si>
  <si>
    <t>111</t>
  </si>
  <si>
    <t>dane z príjmov fyzickej osoby</t>
  </si>
  <si>
    <t>dane z majetku</t>
  </si>
  <si>
    <t>121</t>
  </si>
  <si>
    <t>daň z nehnuteľnosti</t>
  </si>
  <si>
    <t>dane za tovary a služby</t>
  </si>
  <si>
    <t>133</t>
  </si>
  <si>
    <t>dane za špecifické služby</t>
  </si>
  <si>
    <t>nedaňové príjmy</t>
  </si>
  <si>
    <t>príjmy z podnikania a vlastníctva majetku</t>
  </si>
  <si>
    <t>212</t>
  </si>
  <si>
    <t>príjmy z vlastníctva</t>
  </si>
  <si>
    <t>administratívne a iné poplatky a platby</t>
  </si>
  <si>
    <t>221</t>
  </si>
  <si>
    <t>administratíne poplatky</t>
  </si>
  <si>
    <t>223</t>
  </si>
  <si>
    <t>poplatky a platby z nepriemyseľného a náhodného predaja a služieb</t>
  </si>
  <si>
    <t>za predakj výrobkov, tovarov a služieb</t>
  </si>
  <si>
    <t>242</t>
  </si>
  <si>
    <t>Úroky z tuzemských úverov, pôžičiek a vkladov</t>
  </si>
  <si>
    <t>granty a transfery</t>
  </si>
  <si>
    <t>312</t>
  </si>
  <si>
    <t>transfery v rámci verejnej správy</t>
  </si>
  <si>
    <t>zo štátneho rozpočtu</t>
  </si>
  <si>
    <t>Bežné príjmy</t>
  </si>
  <si>
    <t>bežný rozpočet</t>
  </si>
  <si>
    <t>Kapitálové  príjmy</t>
  </si>
  <si>
    <t>kapitálový rozpočet</t>
  </si>
  <si>
    <t>príjmy z finančných operácií</t>
  </si>
  <si>
    <t>Príjmy z finančných operácií</t>
  </si>
  <si>
    <t>Príjmy z transakcií s finančnými aktívami a finančnými pasívami</t>
  </si>
  <si>
    <t>Z ostatných finančných operáciií</t>
  </si>
  <si>
    <t>Z rezervného fondu obce</t>
  </si>
  <si>
    <t>program</t>
  </si>
  <si>
    <t>Rekonštrukcia a modernizácia</t>
  </si>
  <si>
    <t>splácanie tuzemskej istiny</t>
  </si>
  <si>
    <t>bežné príjmy</t>
  </si>
  <si>
    <t>bežné výdavky</t>
  </si>
  <si>
    <t>saldo bežného rozpočtu</t>
  </si>
  <si>
    <t>kapitálové príjmy</t>
  </si>
  <si>
    <t>kapitálové výdavky</t>
  </si>
  <si>
    <t>saldo kapitálového rozpočtu</t>
  </si>
  <si>
    <t>finančné operácie</t>
  </si>
  <si>
    <t>príjmové</t>
  </si>
  <si>
    <t>výdavkové</t>
  </si>
  <si>
    <t>saldo rozpočtu FO</t>
  </si>
  <si>
    <t>celkové príjmy spolu</t>
  </si>
  <si>
    <t xml:space="preserve">celkové výdavky spolu </t>
  </si>
  <si>
    <t>Tuzemské kapitálové granty a transfery</t>
  </si>
  <si>
    <t>322</t>
  </si>
  <si>
    <t>Transfery v rámci verejnej správy</t>
  </si>
  <si>
    <t>Darina Gajdošová</t>
  </si>
  <si>
    <t>starostka obce</t>
  </si>
  <si>
    <t>skutočnoť</t>
  </si>
  <si>
    <t>názov položky</t>
  </si>
  <si>
    <t>Skutočné</t>
  </si>
  <si>
    <t>plnenie</t>
  </si>
  <si>
    <t xml:space="preserve">Očakávaná </t>
  </si>
  <si>
    <t>Návrh</t>
  </si>
  <si>
    <t>rozpočtu</t>
  </si>
  <si>
    <t>01.3.2</t>
  </si>
  <si>
    <t>Rámcové plánovanie</t>
  </si>
  <si>
    <t>01.6.0</t>
  </si>
  <si>
    <t>nákup dopravných prostriedkov všetkých druhov</t>
  </si>
  <si>
    <t>Rekreačné a športové služby</t>
  </si>
  <si>
    <t>Školské stravovanie v predškolských zariadeniach</t>
  </si>
  <si>
    <t>nákup prevádzkových strojov, prístrojov, zariadení</t>
  </si>
  <si>
    <t>Za stravné</t>
  </si>
  <si>
    <t>Za prebytočný hnuteľný majetok</t>
  </si>
  <si>
    <t>311</t>
  </si>
  <si>
    <t>Granty</t>
  </si>
  <si>
    <t>Granty na účely zariadenia</t>
  </si>
  <si>
    <t>z rozpočtu VUC</t>
  </si>
  <si>
    <t>233</t>
  </si>
  <si>
    <t>Z predaja pozemkov</t>
  </si>
  <si>
    <t>321</t>
  </si>
  <si>
    <t>Tuzemské bežné granty a transfery</t>
  </si>
  <si>
    <t>Kapitálové príjmy</t>
  </si>
  <si>
    <t>Príjem z predja pozemkov a nehmotných aktív</t>
  </si>
  <si>
    <t>z rozpočtu vyššieho územného celku</t>
  </si>
  <si>
    <t>Prevod z prostriedkov peňažných fondov</t>
  </si>
  <si>
    <t>454</t>
  </si>
  <si>
    <t>v členeni podľa programov</t>
  </si>
  <si>
    <t>10.2.0</t>
  </si>
  <si>
    <t>staroba</t>
  </si>
  <si>
    <t>na roky 2014 - 2016</t>
  </si>
  <si>
    <t>09.1.2.1</t>
  </si>
  <si>
    <t>základné vzdelanie z bežnou starostlivosťou</t>
  </si>
  <si>
    <t>Nakladanie s odpadmi</t>
  </si>
  <si>
    <t>292</t>
  </si>
  <si>
    <t>zo ŠR-prenesený výkon</t>
  </si>
  <si>
    <t>Ostatné príjmy</t>
  </si>
  <si>
    <t>Iné nedaňové príjmy</t>
  </si>
  <si>
    <t xml:space="preserve">Z vratiek </t>
  </si>
  <si>
    <t>Schválený</t>
  </si>
  <si>
    <t>rozpočet</t>
  </si>
  <si>
    <t>Rozpočet</t>
  </si>
  <si>
    <t>Výdavky viacročného rozpočtu obce Prochot</t>
  </si>
  <si>
    <t>Príjmy viacročného rozpočtu obce Prochot</t>
  </si>
  <si>
    <t xml:space="preserve">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</si>
</sst>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00"/>
    <numFmt numFmtId="174" formatCode="#,##0.000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14"/>
      <name val="Arial Narrow"/>
      <family val="2"/>
    </font>
    <font>
      <sz val="10"/>
      <color indexed="48"/>
      <name val="Arial Narrow"/>
      <family val="2"/>
    </font>
    <font>
      <sz val="10"/>
      <color indexed="48"/>
      <name val="Arial"/>
      <family val="2"/>
    </font>
    <font>
      <b/>
      <sz val="10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49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4" fontId="2" fillId="34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2" fillId="33" borderId="0" xfId="0" applyNumberFormat="1" applyFont="1" applyFill="1" applyAlignment="1">
      <alignment horizontal="right"/>
    </xf>
    <xf numFmtId="4" fontId="2" fillId="34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" fontId="2" fillId="0" borderId="0" xfId="34" applyNumberFormat="1" applyFont="1" applyFill="1" applyAlignment="1">
      <alignment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3" fillId="33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left"/>
    </xf>
    <xf numFmtId="4" fontId="2" fillId="35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3" fontId="2" fillId="35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3"/>
  <sheetViews>
    <sheetView tabSelected="1" view="pageBreakPreview" zoomScaleSheetLayoutView="100" zoomScalePageLayoutView="0" workbookViewId="0" topLeftCell="A286">
      <selection activeCell="G331" sqref="G331:J340"/>
    </sheetView>
  </sheetViews>
  <sheetFormatPr defaultColWidth="9.140625" defaultRowHeight="12.75"/>
  <cols>
    <col min="1" max="1" width="4.28125" style="20" customWidth="1"/>
    <col min="2" max="2" width="9.140625" style="21" customWidth="1"/>
    <col min="3" max="3" width="7.57421875" style="22" customWidth="1"/>
    <col min="4" max="4" width="50.57421875" style="20" customWidth="1"/>
    <col min="5" max="5" width="10.28125" style="20" customWidth="1"/>
    <col min="6" max="6" width="10.140625" style="43" customWidth="1"/>
    <col min="7" max="11" width="10.140625" style="99" customWidth="1"/>
    <col min="12" max="12" width="0.13671875" style="1" customWidth="1"/>
    <col min="13" max="16384" width="9.140625" style="1" customWidth="1"/>
  </cols>
  <sheetData>
    <row r="1" spans="1:11" s="11" customFormat="1" ht="18">
      <c r="A1" s="7"/>
      <c r="B1" s="8"/>
      <c r="C1" s="9"/>
      <c r="D1" s="10" t="s">
        <v>178</v>
      </c>
      <c r="E1" s="10"/>
      <c r="F1" s="53"/>
      <c r="G1" s="97"/>
      <c r="H1" s="97"/>
      <c r="I1" s="97"/>
      <c r="J1" s="97"/>
      <c r="K1" s="97"/>
    </row>
    <row r="2" spans="1:11" s="11" customFormat="1" ht="18">
      <c r="A2" s="7"/>
      <c r="B2" s="8"/>
      <c r="C2" s="9"/>
      <c r="D2" s="10" t="s">
        <v>165</v>
      </c>
      <c r="E2" s="10"/>
      <c r="F2" s="53"/>
      <c r="G2" s="97"/>
      <c r="H2" s="97"/>
      <c r="I2" s="98"/>
      <c r="J2" s="98"/>
      <c r="K2" s="98"/>
    </row>
    <row r="3" spans="1:11" s="24" customFormat="1" ht="12.75">
      <c r="A3" s="2"/>
      <c r="B3" s="3"/>
      <c r="C3" s="4"/>
      <c r="D3" s="2"/>
      <c r="E3" s="2"/>
      <c r="F3" s="36"/>
      <c r="G3" s="99"/>
      <c r="H3" s="99"/>
      <c r="I3" s="99"/>
      <c r="J3" s="99"/>
      <c r="K3" s="99"/>
    </row>
    <row r="4" spans="1:11" s="81" customFormat="1" ht="12.75">
      <c r="A4" s="78"/>
      <c r="B4" s="79"/>
      <c r="C4" s="80"/>
      <c r="D4" s="25"/>
      <c r="E4" s="25" t="s">
        <v>135</v>
      </c>
      <c r="F4" s="25" t="s">
        <v>135</v>
      </c>
      <c r="G4" s="26" t="s">
        <v>174</v>
      </c>
      <c r="H4" s="26" t="s">
        <v>137</v>
      </c>
      <c r="I4" s="26"/>
      <c r="J4" s="26" t="s">
        <v>138</v>
      </c>
      <c r="K4" s="26" t="s">
        <v>138</v>
      </c>
    </row>
    <row r="5" spans="1:11" s="81" customFormat="1" ht="12.75">
      <c r="A5" s="82"/>
      <c r="B5" s="83"/>
      <c r="C5" s="84"/>
      <c r="D5" s="27" t="s">
        <v>134</v>
      </c>
      <c r="E5" s="27" t="s">
        <v>136</v>
      </c>
      <c r="F5" s="27" t="s">
        <v>136</v>
      </c>
      <c r="G5" s="27" t="s">
        <v>175</v>
      </c>
      <c r="H5" s="28" t="s">
        <v>133</v>
      </c>
      <c r="I5" s="27" t="s">
        <v>176</v>
      </c>
      <c r="J5" s="27" t="s">
        <v>139</v>
      </c>
      <c r="K5" s="27" t="s">
        <v>139</v>
      </c>
    </row>
    <row r="6" spans="1:11" s="24" customFormat="1" ht="12.75">
      <c r="A6" s="29"/>
      <c r="B6" s="30"/>
      <c r="C6" s="31"/>
      <c r="D6" s="32"/>
      <c r="E6" s="33">
        <v>2011</v>
      </c>
      <c r="F6" s="33">
        <v>2012</v>
      </c>
      <c r="G6" s="33">
        <v>2013</v>
      </c>
      <c r="H6" s="33">
        <v>2013</v>
      </c>
      <c r="I6" s="33">
        <v>2014</v>
      </c>
      <c r="J6" s="34">
        <v>2015</v>
      </c>
      <c r="K6" s="34">
        <v>2016</v>
      </c>
    </row>
    <row r="7" spans="1:11" s="6" customFormat="1" ht="16.5">
      <c r="A7" s="12"/>
      <c r="B7" s="13"/>
      <c r="C7" s="48"/>
      <c r="D7" s="49" t="s">
        <v>104</v>
      </c>
      <c r="E7" s="49"/>
      <c r="F7" s="54"/>
      <c r="G7" s="105"/>
      <c r="H7" s="105"/>
      <c r="I7" s="105"/>
      <c r="J7" s="105"/>
      <c r="K7" s="105"/>
    </row>
    <row r="8" spans="1:11" s="14" customFormat="1" ht="12.75">
      <c r="A8" s="91">
        <v>100</v>
      </c>
      <c r="B8" s="92"/>
      <c r="C8" s="93"/>
      <c r="D8" s="91" t="s">
        <v>66</v>
      </c>
      <c r="E8" s="96">
        <f aca="true" t="shared" si="0" ref="E8:K8">SUM(E9+E12+E16)</f>
        <v>146979.47000000003</v>
      </c>
      <c r="F8" s="96">
        <f t="shared" si="0"/>
        <v>149320.58000000002</v>
      </c>
      <c r="G8" s="106">
        <f t="shared" si="0"/>
        <v>159135</v>
      </c>
      <c r="H8" s="106">
        <f t="shared" si="0"/>
        <v>174835</v>
      </c>
      <c r="I8" s="106">
        <f t="shared" si="0"/>
        <v>180335</v>
      </c>
      <c r="J8" s="106">
        <f t="shared" si="0"/>
        <v>180335</v>
      </c>
      <c r="K8" s="106">
        <f t="shared" si="0"/>
        <v>180335</v>
      </c>
    </row>
    <row r="9" spans="1:11" s="47" customFormat="1" ht="12.75">
      <c r="A9" s="19">
        <v>110</v>
      </c>
      <c r="B9" s="17"/>
      <c r="C9" s="18"/>
      <c r="D9" s="19" t="s">
        <v>67</v>
      </c>
      <c r="E9" s="61">
        <f aca="true" t="shared" si="1" ref="E9:K9">SUM(E11)</f>
        <v>104181.46</v>
      </c>
      <c r="F9" s="61">
        <f t="shared" si="1"/>
        <v>109721.19</v>
      </c>
      <c r="G9" s="107">
        <f t="shared" si="1"/>
        <v>110000</v>
      </c>
      <c r="H9" s="107">
        <f t="shared" si="1"/>
        <v>115000</v>
      </c>
      <c r="I9" s="107">
        <f t="shared" si="1"/>
        <v>120000</v>
      </c>
      <c r="J9" s="107">
        <f t="shared" si="1"/>
        <v>120000</v>
      </c>
      <c r="K9" s="107">
        <f t="shared" si="1"/>
        <v>120000</v>
      </c>
    </row>
    <row r="10" spans="1:11" s="24" customFormat="1" ht="12.75">
      <c r="A10" s="2"/>
      <c r="B10" s="3" t="s">
        <v>80</v>
      </c>
      <c r="C10" s="4"/>
      <c r="D10" s="2" t="s">
        <v>81</v>
      </c>
      <c r="E10" s="62"/>
      <c r="F10" s="62"/>
      <c r="G10" s="108"/>
      <c r="H10" s="108"/>
      <c r="I10" s="108"/>
      <c r="J10" s="108"/>
      <c r="K10" s="108"/>
    </row>
    <row r="11" spans="1:11" s="24" customFormat="1" ht="12.75">
      <c r="A11" s="2"/>
      <c r="B11" s="3"/>
      <c r="C11" s="4">
        <v>111003</v>
      </c>
      <c r="D11" s="2" t="s">
        <v>68</v>
      </c>
      <c r="E11" s="62">
        <v>104181.46</v>
      </c>
      <c r="F11" s="62">
        <v>109721.19</v>
      </c>
      <c r="G11" s="108">
        <v>110000</v>
      </c>
      <c r="H11" s="108">
        <v>115000</v>
      </c>
      <c r="I11" s="108">
        <v>120000</v>
      </c>
      <c r="J11" s="108">
        <v>120000</v>
      </c>
      <c r="K11" s="108">
        <v>120000</v>
      </c>
    </row>
    <row r="12" spans="1:11" s="47" customFormat="1" ht="12.75">
      <c r="A12" s="19">
        <v>120</v>
      </c>
      <c r="B12" s="17"/>
      <c r="C12" s="18"/>
      <c r="D12" s="19" t="s">
        <v>82</v>
      </c>
      <c r="E12" s="61">
        <f aca="true" t="shared" si="2" ref="E12:K12">SUM(E14:E15)</f>
        <v>31591.56</v>
      </c>
      <c r="F12" s="61">
        <f t="shared" si="2"/>
        <v>27953.510000000002</v>
      </c>
      <c r="G12" s="107">
        <f t="shared" si="2"/>
        <v>36900</v>
      </c>
      <c r="H12" s="107">
        <f t="shared" si="2"/>
        <v>48000</v>
      </c>
      <c r="I12" s="107">
        <f t="shared" si="2"/>
        <v>48000</v>
      </c>
      <c r="J12" s="107">
        <f t="shared" si="2"/>
        <v>48000</v>
      </c>
      <c r="K12" s="107">
        <f t="shared" si="2"/>
        <v>48000</v>
      </c>
    </row>
    <row r="13" spans="1:11" s="24" customFormat="1" ht="12.75">
      <c r="A13" s="2"/>
      <c r="B13" s="3" t="s">
        <v>83</v>
      </c>
      <c r="C13" s="4"/>
      <c r="D13" s="2" t="s">
        <v>84</v>
      </c>
      <c r="E13" s="62"/>
      <c r="F13" s="62"/>
      <c r="G13" s="108"/>
      <c r="H13" s="108"/>
      <c r="I13" s="108"/>
      <c r="J13" s="108"/>
      <c r="K13" s="108"/>
    </row>
    <row r="14" spans="1:11" s="24" customFormat="1" ht="12.75">
      <c r="A14" s="2"/>
      <c r="B14" s="3"/>
      <c r="C14" s="4">
        <v>121001</v>
      </c>
      <c r="D14" s="2" t="s">
        <v>69</v>
      </c>
      <c r="E14" s="62">
        <v>24668.58</v>
      </c>
      <c r="F14" s="62">
        <v>21240.75</v>
      </c>
      <c r="G14" s="108">
        <v>30000</v>
      </c>
      <c r="H14" s="108">
        <v>41000</v>
      </c>
      <c r="I14" s="108">
        <v>41000</v>
      </c>
      <c r="J14" s="108">
        <v>41000</v>
      </c>
      <c r="K14" s="108">
        <v>41000</v>
      </c>
    </row>
    <row r="15" spans="1:11" s="24" customFormat="1" ht="12.75">
      <c r="A15" s="2"/>
      <c r="B15" s="3"/>
      <c r="C15" s="4">
        <v>121002</v>
      </c>
      <c r="D15" s="2" t="s">
        <v>70</v>
      </c>
      <c r="E15" s="62">
        <v>6922.98</v>
      </c>
      <c r="F15" s="62">
        <v>6712.76</v>
      </c>
      <c r="G15" s="108">
        <v>6900</v>
      </c>
      <c r="H15" s="108">
        <v>7000</v>
      </c>
      <c r="I15" s="108">
        <v>7000</v>
      </c>
      <c r="J15" s="108">
        <v>7000</v>
      </c>
      <c r="K15" s="108">
        <v>7000</v>
      </c>
    </row>
    <row r="16" spans="1:11" s="47" customFormat="1" ht="12.75">
      <c r="A16" s="19">
        <v>130</v>
      </c>
      <c r="B16" s="17"/>
      <c r="C16" s="18"/>
      <c r="D16" s="19" t="s">
        <v>85</v>
      </c>
      <c r="E16" s="61">
        <f aca="true" t="shared" si="3" ref="E16:K16">SUM(E18:E21)</f>
        <v>11206.45</v>
      </c>
      <c r="F16" s="61">
        <f t="shared" si="3"/>
        <v>11645.880000000001</v>
      </c>
      <c r="G16" s="107">
        <f t="shared" si="3"/>
        <v>12235</v>
      </c>
      <c r="H16" s="107">
        <f t="shared" si="3"/>
        <v>11835</v>
      </c>
      <c r="I16" s="107">
        <f t="shared" si="3"/>
        <v>12335</v>
      </c>
      <c r="J16" s="107">
        <f t="shared" si="3"/>
        <v>12335</v>
      </c>
      <c r="K16" s="107">
        <f t="shared" si="3"/>
        <v>12335</v>
      </c>
    </row>
    <row r="17" spans="1:11" s="24" customFormat="1" ht="12.75">
      <c r="A17" s="2"/>
      <c r="B17" s="3" t="s">
        <v>86</v>
      </c>
      <c r="C17" s="4"/>
      <c r="D17" s="2" t="s">
        <v>87</v>
      </c>
      <c r="E17" s="62"/>
      <c r="F17" s="62"/>
      <c r="G17" s="108"/>
      <c r="H17" s="108"/>
      <c r="I17" s="108"/>
      <c r="J17" s="108"/>
      <c r="K17" s="108"/>
    </row>
    <row r="18" spans="1:11" s="24" customFormat="1" ht="12.75">
      <c r="A18" s="2"/>
      <c r="B18" s="3"/>
      <c r="C18" s="4">
        <v>133001</v>
      </c>
      <c r="D18" s="2" t="s">
        <v>71</v>
      </c>
      <c r="E18" s="62">
        <v>871.42</v>
      </c>
      <c r="F18" s="62">
        <v>1072.5</v>
      </c>
      <c r="G18" s="108">
        <v>1100</v>
      </c>
      <c r="H18" s="108">
        <v>1100</v>
      </c>
      <c r="I18" s="108">
        <v>1100</v>
      </c>
      <c r="J18" s="108">
        <v>1100</v>
      </c>
      <c r="K18" s="108">
        <v>1100</v>
      </c>
    </row>
    <row r="19" spans="1:11" s="24" customFormat="1" ht="12.75">
      <c r="A19" s="2"/>
      <c r="B19" s="3"/>
      <c r="C19" s="4">
        <v>133003</v>
      </c>
      <c r="D19" s="2" t="s">
        <v>72</v>
      </c>
      <c r="E19" s="62">
        <v>33.2</v>
      </c>
      <c r="F19" s="62">
        <v>33.2</v>
      </c>
      <c r="G19" s="108">
        <v>35</v>
      </c>
      <c r="H19" s="108">
        <v>35</v>
      </c>
      <c r="I19" s="108">
        <v>35</v>
      </c>
      <c r="J19" s="108">
        <v>35</v>
      </c>
      <c r="K19" s="108">
        <v>35</v>
      </c>
    </row>
    <row r="20" spans="1:11" s="24" customFormat="1" ht="12.75">
      <c r="A20" s="2"/>
      <c r="B20" s="3"/>
      <c r="C20" s="4">
        <v>133006</v>
      </c>
      <c r="D20" s="2" t="s">
        <v>73</v>
      </c>
      <c r="E20" s="62">
        <v>0</v>
      </c>
      <c r="F20" s="62">
        <v>0</v>
      </c>
      <c r="G20" s="108">
        <v>100</v>
      </c>
      <c r="H20" s="108">
        <v>100</v>
      </c>
      <c r="I20" s="108">
        <v>100</v>
      </c>
      <c r="J20" s="108">
        <v>100</v>
      </c>
      <c r="K20" s="108">
        <v>100</v>
      </c>
    </row>
    <row r="21" spans="1:11" s="24" customFormat="1" ht="12.75">
      <c r="A21" s="2"/>
      <c r="B21" s="3"/>
      <c r="C21" s="4">
        <v>133013</v>
      </c>
      <c r="D21" s="2" t="s">
        <v>74</v>
      </c>
      <c r="E21" s="62">
        <v>10301.83</v>
      </c>
      <c r="F21" s="62">
        <v>10540.18</v>
      </c>
      <c r="G21" s="108">
        <v>11000</v>
      </c>
      <c r="H21" s="108">
        <v>10600</v>
      </c>
      <c r="I21" s="108">
        <v>11100</v>
      </c>
      <c r="J21" s="108">
        <v>11100</v>
      </c>
      <c r="K21" s="108">
        <v>11100</v>
      </c>
    </row>
    <row r="22" spans="1:11" s="14" customFormat="1" ht="12.75">
      <c r="A22" s="91">
        <v>200</v>
      </c>
      <c r="B22" s="92"/>
      <c r="C22" s="93"/>
      <c r="D22" s="91" t="s">
        <v>88</v>
      </c>
      <c r="E22" s="96">
        <f aca="true" t="shared" si="4" ref="E22:K22">SUM(E23+E27+E35+E38)</f>
        <v>86304.61000000002</v>
      </c>
      <c r="F22" s="96">
        <f t="shared" si="4"/>
        <v>82680.02999999998</v>
      </c>
      <c r="G22" s="106">
        <f t="shared" si="4"/>
        <v>86560</v>
      </c>
      <c r="H22" s="106">
        <f t="shared" si="4"/>
        <v>77240</v>
      </c>
      <c r="I22" s="106">
        <f t="shared" si="4"/>
        <v>85450</v>
      </c>
      <c r="J22" s="106">
        <f t="shared" si="4"/>
        <v>85450</v>
      </c>
      <c r="K22" s="106">
        <f t="shared" si="4"/>
        <v>85450</v>
      </c>
    </row>
    <row r="23" spans="1:11" s="24" customFormat="1" ht="12.75">
      <c r="A23" s="19">
        <v>210</v>
      </c>
      <c r="B23" s="17"/>
      <c r="C23" s="18"/>
      <c r="D23" s="19" t="s">
        <v>89</v>
      </c>
      <c r="E23" s="61">
        <f aca="true" t="shared" si="5" ref="E23:K23">SUM(E25:E26)</f>
        <v>3120.38</v>
      </c>
      <c r="F23" s="61">
        <f t="shared" si="5"/>
        <v>8539.93</v>
      </c>
      <c r="G23" s="107">
        <f t="shared" si="5"/>
        <v>6000</v>
      </c>
      <c r="H23" s="107">
        <f t="shared" si="5"/>
        <v>6700</v>
      </c>
      <c r="I23" s="107">
        <f t="shared" si="5"/>
        <v>6650</v>
      </c>
      <c r="J23" s="107">
        <f t="shared" si="5"/>
        <v>6650</v>
      </c>
      <c r="K23" s="107">
        <f t="shared" si="5"/>
        <v>6650</v>
      </c>
    </row>
    <row r="24" spans="1:11" s="24" customFormat="1" ht="12.75">
      <c r="A24" s="2"/>
      <c r="B24" s="3" t="s">
        <v>90</v>
      </c>
      <c r="C24" s="4"/>
      <c r="D24" s="2" t="s">
        <v>91</v>
      </c>
      <c r="E24" s="62"/>
      <c r="F24" s="62"/>
      <c r="G24" s="108"/>
      <c r="H24" s="108"/>
      <c r="I24" s="108"/>
      <c r="J24" s="108"/>
      <c r="K24" s="108"/>
    </row>
    <row r="25" spans="1:11" s="24" customFormat="1" ht="12.75">
      <c r="A25" s="2"/>
      <c r="B25" s="3"/>
      <c r="C25" s="4">
        <v>212002</v>
      </c>
      <c r="D25" s="2" t="s">
        <v>75</v>
      </c>
      <c r="E25" s="62">
        <v>75</v>
      </c>
      <c r="F25" s="62">
        <v>2631</v>
      </c>
      <c r="G25" s="108">
        <v>110</v>
      </c>
      <c r="H25" s="108">
        <v>200</v>
      </c>
      <c r="I25" s="108">
        <v>150</v>
      </c>
      <c r="J25" s="108">
        <v>150</v>
      </c>
      <c r="K25" s="108">
        <v>150</v>
      </c>
    </row>
    <row r="26" spans="1:11" s="24" customFormat="1" ht="12.75">
      <c r="A26" s="2"/>
      <c r="B26" s="3"/>
      <c r="C26" s="4">
        <v>212003</v>
      </c>
      <c r="D26" s="2" t="s">
        <v>76</v>
      </c>
      <c r="E26" s="62">
        <v>3045.38</v>
      </c>
      <c r="F26" s="62">
        <v>5908.93</v>
      </c>
      <c r="G26" s="113">
        <v>5890</v>
      </c>
      <c r="H26" s="108">
        <v>6500</v>
      </c>
      <c r="I26" s="108">
        <v>6500</v>
      </c>
      <c r="J26" s="108">
        <v>6500</v>
      </c>
      <c r="K26" s="108">
        <v>6500</v>
      </c>
    </row>
    <row r="27" spans="1:11" s="24" customFormat="1" ht="12.75">
      <c r="A27" s="19">
        <v>220</v>
      </c>
      <c r="B27" s="17"/>
      <c r="C27" s="18"/>
      <c r="D27" s="19" t="s">
        <v>92</v>
      </c>
      <c r="E27" s="61">
        <f aca="true" t="shared" si="6" ref="E27:K27">SUM(E29:E34)</f>
        <v>83084.04000000001</v>
      </c>
      <c r="F27" s="61">
        <f t="shared" si="6"/>
        <v>73949.45999999999</v>
      </c>
      <c r="G27" s="107">
        <f t="shared" si="6"/>
        <v>80310</v>
      </c>
      <c r="H27" s="107">
        <f t="shared" si="6"/>
        <v>69050</v>
      </c>
      <c r="I27" s="107">
        <f t="shared" si="6"/>
        <v>77250</v>
      </c>
      <c r="J27" s="107">
        <f t="shared" si="6"/>
        <v>77250</v>
      </c>
      <c r="K27" s="107">
        <f t="shared" si="6"/>
        <v>77250</v>
      </c>
    </row>
    <row r="28" spans="1:11" s="24" customFormat="1" ht="12.75">
      <c r="A28" s="2"/>
      <c r="B28" s="3" t="s">
        <v>93</v>
      </c>
      <c r="C28" s="4"/>
      <c r="D28" s="2" t="s">
        <v>94</v>
      </c>
      <c r="E28" s="62"/>
      <c r="F28" s="62"/>
      <c r="G28" s="108"/>
      <c r="H28" s="108"/>
      <c r="I28" s="108"/>
      <c r="J28" s="108"/>
      <c r="K28" s="108"/>
    </row>
    <row r="29" spans="1:11" s="24" customFormat="1" ht="12.75">
      <c r="A29" s="2"/>
      <c r="B29" s="3"/>
      <c r="C29" s="4">
        <v>221004</v>
      </c>
      <c r="D29" s="2" t="s">
        <v>77</v>
      </c>
      <c r="E29" s="62">
        <v>1491.3</v>
      </c>
      <c r="F29" s="62">
        <v>1006.4</v>
      </c>
      <c r="G29" s="108">
        <v>1000</v>
      </c>
      <c r="H29" s="108">
        <v>750</v>
      </c>
      <c r="I29" s="108">
        <v>1000</v>
      </c>
      <c r="J29" s="108">
        <v>1000</v>
      </c>
      <c r="K29" s="108">
        <v>1000</v>
      </c>
    </row>
    <row r="30" spans="1:11" s="24" customFormat="1" ht="12.75">
      <c r="A30" s="2"/>
      <c r="B30" s="3" t="s">
        <v>95</v>
      </c>
      <c r="C30" s="4"/>
      <c r="D30" s="2" t="s">
        <v>96</v>
      </c>
      <c r="E30" s="62"/>
      <c r="F30" s="62"/>
      <c r="G30" s="108"/>
      <c r="H30" s="108"/>
      <c r="I30" s="108"/>
      <c r="J30" s="108"/>
      <c r="K30" s="108"/>
    </row>
    <row r="31" spans="1:11" s="24" customFormat="1" ht="12.75">
      <c r="A31" s="2"/>
      <c r="B31" s="3"/>
      <c r="C31" s="4">
        <v>223001</v>
      </c>
      <c r="D31" s="2" t="s">
        <v>97</v>
      </c>
      <c r="E31" s="62">
        <v>43679.5</v>
      </c>
      <c r="F31" s="62">
        <v>38483.88</v>
      </c>
      <c r="G31" s="113">
        <v>43350</v>
      </c>
      <c r="H31" s="108">
        <v>32500</v>
      </c>
      <c r="I31" s="108">
        <v>41300</v>
      </c>
      <c r="J31" s="108">
        <v>41300</v>
      </c>
      <c r="K31" s="108">
        <v>41300</v>
      </c>
    </row>
    <row r="32" spans="1:11" s="24" customFormat="1" ht="12.75">
      <c r="A32" s="2"/>
      <c r="B32" s="3"/>
      <c r="C32" s="4">
        <v>223002</v>
      </c>
      <c r="D32" s="2" t="s">
        <v>78</v>
      </c>
      <c r="E32" s="62">
        <v>460</v>
      </c>
      <c r="F32" s="62">
        <v>524.22</v>
      </c>
      <c r="G32" s="108">
        <v>660</v>
      </c>
      <c r="H32" s="108">
        <v>500</v>
      </c>
      <c r="I32" s="108">
        <v>450</v>
      </c>
      <c r="J32" s="108">
        <v>450</v>
      </c>
      <c r="K32" s="108">
        <v>450</v>
      </c>
    </row>
    <row r="33" spans="1:11" s="24" customFormat="1" ht="12.75">
      <c r="A33" s="2"/>
      <c r="B33" s="3"/>
      <c r="C33" s="4">
        <v>223003</v>
      </c>
      <c r="D33" s="2" t="s">
        <v>147</v>
      </c>
      <c r="E33" s="62">
        <v>36286.21</v>
      </c>
      <c r="F33" s="62">
        <v>33934.96</v>
      </c>
      <c r="G33" s="108">
        <v>35300</v>
      </c>
      <c r="H33" s="108">
        <v>35300</v>
      </c>
      <c r="I33" s="108">
        <v>34500</v>
      </c>
      <c r="J33" s="108">
        <v>34500</v>
      </c>
      <c r="K33" s="108">
        <v>34500</v>
      </c>
    </row>
    <row r="34" spans="1:11" s="24" customFormat="1" ht="12.75">
      <c r="A34" s="2"/>
      <c r="B34" s="3"/>
      <c r="C34" s="4">
        <v>223004</v>
      </c>
      <c r="D34" s="2" t="s">
        <v>148</v>
      </c>
      <c r="E34" s="62">
        <v>1167.03</v>
      </c>
      <c r="F34" s="62"/>
      <c r="G34" s="108"/>
      <c r="H34" s="108"/>
      <c r="I34" s="108"/>
      <c r="J34" s="108"/>
      <c r="K34" s="108"/>
    </row>
    <row r="35" spans="1:11" s="24" customFormat="1" ht="12.75">
      <c r="A35" s="19">
        <v>240</v>
      </c>
      <c r="B35" s="17"/>
      <c r="C35" s="18"/>
      <c r="D35" s="19" t="s">
        <v>99</v>
      </c>
      <c r="E35" s="61">
        <f aca="true" t="shared" si="7" ref="E35:K35">SUM(E37)</f>
        <v>100.19</v>
      </c>
      <c r="F35" s="61">
        <f t="shared" si="7"/>
        <v>190.64</v>
      </c>
      <c r="G35" s="107">
        <f t="shared" si="7"/>
        <v>250</v>
      </c>
      <c r="H35" s="107">
        <f t="shared" si="7"/>
        <v>190</v>
      </c>
      <c r="I35" s="107">
        <f t="shared" si="7"/>
        <v>250</v>
      </c>
      <c r="J35" s="107">
        <f t="shared" si="7"/>
        <v>250</v>
      </c>
      <c r="K35" s="107">
        <f t="shared" si="7"/>
        <v>250</v>
      </c>
    </row>
    <row r="36" spans="1:11" s="24" customFormat="1" ht="12.75">
      <c r="A36" s="2"/>
      <c r="B36" s="3" t="s">
        <v>98</v>
      </c>
      <c r="C36" s="4"/>
      <c r="D36" s="2" t="s">
        <v>79</v>
      </c>
      <c r="E36" s="62"/>
      <c r="F36" s="62"/>
      <c r="G36" s="108"/>
      <c r="H36" s="108"/>
      <c r="I36" s="108"/>
      <c r="J36" s="108"/>
      <c r="K36" s="108"/>
    </row>
    <row r="37" spans="1:11" s="24" customFormat="1" ht="12.75">
      <c r="A37" s="2"/>
      <c r="B37" s="3"/>
      <c r="C37" s="4">
        <v>242</v>
      </c>
      <c r="D37" s="2" t="s">
        <v>79</v>
      </c>
      <c r="E37" s="62">
        <v>100.19</v>
      </c>
      <c r="F37" s="62">
        <v>190.64</v>
      </c>
      <c r="G37" s="108">
        <v>250</v>
      </c>
      <c r="H37" s="108">
        <v>190</v>
      </c>
      <c r="I37" s="108">
        <v>250</v>
      </c>
      <c r="J37" s="108">
        <v>250</v>
      </c>
      <c r="K37" s="108">
        <v>250</v>
      </c>
    </row>
    <row r="38" spans="1:11" s="24" customFormat="1" ht="12.75">
      <c r="A38" s="109">
        <v>290</v>
      </c>
      <c r="B38" s="110"/>
      <c r="C38" s="111"/>
      <c r="D38" s="109" t="s">
        <v>172</v>
      </c>
      <c r="E38" s="112">
        <f aca="true" t="shared" si="8" ref="E38:K38">SUM(E40)</f>
        <v>0</v>
      </c>
      <c r="F38" s="112">
        <f t="shared" si="8"/>
        <v>0</v>
      </c>
      <c r="G38" s="118">
        <f t="shared" si="8"/>
        <v>0</v>
      </c>
      <c r="H38" s="118">
        <f t="shared" si="8"/>
        <v>1300</v>
      </c>
      <c r="I38" s="118">
        <f t="shared" si="8"/>
        <v>1300</v>
      </c>
      <c r="J38" s="118">
        <f t="shared" si="8"/>
        <v>1300</v>
      </c>
      <c r="K38" s="118">
        <f t="shared" si="8"/>
        <v>1300</v>
      </c>
    </row>
    <row r="39" spans="1:11" s="24" customFormat="1" ht="12.75">
      <c r="A39" s="2"/>
      <c r="B39" s="3" t="s">
        <v>169</v>
      </c>
      <c r="C39" s="4"/>
      <c r="D39" s="2" t="s">
        <v>171</v>
      </c>
      <c r="E39" s="62"/>
      <c r="F39" s="62"/>
      <c r="G39" s="100"/>
      <c r="H39" s="100"/>
      <c r="I39" s="100"/>
      <c r="J39" s="100"/>
      <c r="K39" s="100"/>
    </row>
    <row r="40" spans="1:11" s="24" customFormat="1" ht="12.75">
      <c r="A40" s="2"/>
      <c r="B40" s="3"/>
      <c r="C40" s="4">
        <v>292017</v>
      </c>
      <c r="D40" s="2" t="s">
        <v>173</v>
      </c>
      <c r="E40" s="62"/>
      <c r="F40" s="62"/>
      <c r="G40" s="108"/>
      <c r="H40" s="108">
        <v>1300</v>
      </c>
      <c r="I40" s="108">
        <v>1300</v>
      </c>
      <c r="J40" s="108">
        <v>1300</v>
      </c>
      <c r="K40" s="108">
        <v>1300</v>
      </c>
    </row>
    <row r="41" spans="1:11" s="24" customFormat="1" ht="12.75">
      <c r="A41" s="2"/>
      <c r="B41" s="3"/>
      <c r="C41" s="4"/>
      <c r="D41" s="2"/>
      <c r="E41" s="62"/>
      <c r="F41" s="62"/>
      <c r="G41" s="108"/>
      <c r="H41" s="108"/>
      <c r="I41" s="108"/>
      <c r="J41" s="108"/>
      <c r="K41" s="108"/>
    </row>
    <row r="42" spans="1:11" s="11" customFormat="1" ht="18">
      <c r="A42" s="7"/>
      <c r="B42" s="8"/>
      <c r="C42" s="9"/>
      <c r="D42" s="10" t="s">
        <v>178</v>
      </c>
      <c r="E42" s="10"/>
      <c r="F42" s="53"/>
      <c r="G42" s="97"/>
      <c r="H42" s="97"/>
      <c r="I42" s="97"/>
      <c r="J42" s="97"/>
      <c r="K42" s="97"/>
    </row>
    <row r="43" spans="1:11" s="11" customFormat="1" ht="18">
      <c r="A43" s="7"/>
      <c r="B43" s="8"/>
      <c r="C43" s="9"/>
      <c r="D43" s="10" t="s">
        <v>165</v>
      </c>
      <c r="E43" s="10"/>
      <c r="F43" s="53"/>
      <c r="G43" s="97"/>
      <c r="H43" s="97"/>
      <c r="I43" s="98"/>
      <c r="J43" s="98"/>
      <c r="K43" s="98"/>
    </row>
    <row r="44" spans="1:11" s="24" customFormat="1" ht="12.75">
      <c r="A44" s="2"/>
      <c r="B44" s="3"/>
      <c r="C44" s="4"/>
      <c r="D44" s="2"/>
      <c r="E44" s="2"/>
      <c r="F44" s="36"/>
      <c r="G44" s="99"/>
      <c r="H44" s="99"/>
      <c r="I44" s="99"/>
      <c r="J44" s="99"/>
      <c r="K44" s="99"/>
    </row>
    <row r="45" spans="1:11" s="81" customFormat="1" ht="12.75">
      <c r="A45" s="78"/>
      <c r="B45" s="79"/>
      <c r="C45" s="80"/>
      <c r="D45" s="25"/>
      <c r="E45" s="25" t="s">
        <v>135</v>
      </c>
      <c r="F45" s="25" t="s">
        <v>135</v>
      </c>
      <c r="G45" s="26" t="s">
        <v>174</v>
      </c>
      <c r="H45" s="26" t="s">
        <v>137</v>
      </c>
      <c r="I45" s="26"/>
      <c r="J45" s="26" t="s">
        <v>138</v>
      </c>
      <c r="K45" s="26" t="s">
        <v>138</v>
      </c>
    </row>
    <row r="46" spans="1:11" s="81" customFormat="1" ht="12.75">
      <c r="A46" s="82"/>
      <c r="B46" s="83"/>
      <c r="C46" s="84"/>
      <c r="D46" s="27" t="s">
        <v>134</v>
      </c>
      <c r="E46" s="27" t="s">
        <v>136</v>
      </c>
      <c r="F46" s="27" t="s">
        <v>136</v>
      </c>
      <c r="G46" s="27" t="s">
        <v>175</v>
      </c>
      <c r="H46" s="28" t="s">
        <v>133</v>
      </c>
      <c r="I46" s="27" t="s">
        <v>176</v>
      </c>
      <c r="J46" s="27" t="s">
        <v>139</v>
      </c>
      <c r="K46" s="27" t="s">
        <v>139</v>
      </c>
    </row>
    <row r="47" spans="1:11" s="24" customFormat="1" ht="12.75">
      <c r="A47" s="29"/>
      <c r="B47" s="30"/>
      <c r="C47" s="31"/>
      <c r="D47" s="32"/>
      <c r="E47" s="33">
        <v>2011</v>
      </c>
      <c r="F47" s="33">
        <v>2012</v>
      </c>
      <c r="G47" s="33">
        <v>2013</v>
      </c>
      <c r="H47" s="33">
        <v>2013</v>
      </c>
      <c r="I47" s="33">
        <v>2014</v>
      </c>
      <c r="J47" s="34">
        <v>2015</v>
      </c>
      <c r="K47" s="34">
        <v>2016</v>
      </c>
    </row>
    <row r="48" spans="1:11" s="14" customFormat="1" ht="12.75">
      <c r="A48" s="91">
        <v>300</v>
      </c>
      <c r="B48" s="92"/>
      <c r="C48" s="93"/>
      <c r="D48" s="91" t="s">
        <v>100</v>
      </c>
      <c r="E48" s="96">
        <f aca="true" t="shared" si="9" ref="E48:K48">SUM(E49)</f>
        <v>64266.61</v>
      </c>
      <c r="F48" s="96">
        <f t="shared" si="9"/>
        <v>56545.93</v>
      </c>
      <c r="G48" s="106">
        <f t="shared" si="9"/>
        <v>60210</v>
      </c>
      <c r="H48" s="106">
        <f t="shared" si="9"/>
        <v>72030</v>
      </c>
      <c r="I48" s="106">
        <f t="shared" si="9"/>
        <v>68300</v>
      </c>
      <c r="J48" s="106">
        <f t="shared" si="9"/>
        <v>68300</v>
      </c>
      <c r="K48" s="106">
        <f t="shared" si="9"/>
        <v>68300</v>
      </c>
    </row>
    <row r="49" spans="1:11" s="24" customFormat="1" ht="12.75">
      <c r="A49" s="19">
        <v>310</v>
      </c>
      <c r="B49" s="17"/>
      <c r="C49" s="18"/>
      <c r="D49" s="19" t="s">
        <v>156</v>
      </c>
      <c r="E49" s="61">
        <f aca="true" t="shared" si="10" ref="E49:K49">SUM(E50:E55)</f>
        <v>64266.61</v>
      </c>
      <c r="F49" s="61">
        <f t="shared" si="10"/>
        <v>56545.93</v>
      </c>
      <c r="G49" s="107">
        <f t="shared" si="10"/>
        <v>60210</v>
      </c>
      <c r="H49" s="107">
        <f t="shared" si="10"/>
        <v>72030</v>
      </c>
      <c r="I49" s="107">
        <f t="shared" si="10"/>
        <v>68300</v>
      </c>
      <c r="J49" s="107">
        <f t="shared" si="10"/>
        <v>68300</v>
      </c>
      <c r="K49" s="107">
        <f t="shared" si="10"/>
        <v>68300</v>
      </c>
    </row>
    <row r="50" spans="1:11" s="24" customFormat="1" ht="12.75">
      <c r="A50" s="15"/>
      <c r="B50" s="45" t="s">
        <v>149</v>
      </c>
      <c r="C50" s="46"/>
      <c r="D50" s="15" t="s">
        <v>150</v>
      </c>
      <c r="E50" s="63"/>
      <c r="F50" s="63"/>
      <c r="G50" s="113"/>
      <c r="H50" s="113"/>
      <c r="I50" s="113" t="s">
        <v>179</v>
      </c>
      <c r="J50" s="113"/>
      <c r="K50" s="113"/>
    </row>
    <row r="51" spans="1:11" s="24" customFormat="1" ht="12.75">
      <c r="A51" s="15"/>
      <c r="B51" s="45"/>
      <c r="C51" s="46">
        <v>311</v>
      </c>
      <c r="D51" s="15" t="s">
        <v>151</v>
      </c>
      <c r="E51" s="63">
        <v>0</v>
      </c>
      <c r="F51" s="63">
        <v>964</v>
      </c>
      <c r="G51" s="113"/>
      <c r="H51" s="113">
        <v>80</v>
      </c>
      <c r="I51" s="113"/>
      <c r="J51" s="113"/>
      <c r="K51" s="113"/>
    </row>
    <row r="52" spans="1:11" s="24" customFormat="1" ht="12.75">
      <c r="A52" s="2"/>
      <c r="B52" s="3" t="s">
        <v>101</v>
      </c>
      <c r="C52" s="4"/>
      <c r="D52" s="2" t="s">
        <v>102</v>
      </c>
      <c r="E52" s="62"/>
      <c r="F52" s="62"/>
      <c r="G52" s="108"/>
      <c r="H52" s="108"/>
      <c r="I52" s="108"/>
      <c r="J52" s="108"/>
      <c r="K52" s="108"/>
    </row>
    <row r="53" spans="1:11" s="24" customFormat="1" ht="12.75">
      <c r="A53" s="2"/>
      <c r="B53" s="3"/>
      <c r="C53" s="4">
        <v>312001</v>
      </c>
      <c r="D53" s="2" t="s">
        <v>103</v>
      </c>
      <c r="E53" s="62">
        <v>55323.61</v>
      </c>
      <c r="F53" s="62">
        <v>55581.93</v>
      </c>
      <c r="G53" s="108">
        <v>59910</v>
      </c>
      <c r="H53" s="108">
        <v>70000</v>
      </c>
      <c r="I53" s="108">
        <v>68000</v>
      </c>
      <c r="J53" s="108">
        <v>68000</v>
      </c>
      <c r="K53" s="108">
        <v>68000</v>
      </c>
    </row>
    <row r="54" spans="1:11" s="24" customFormat="1" ht="12.75">
      <c r="A54" s="2"/>
      <c r="B54" s="3"/>
      <c r="C54" s="4">
        <v>312008</v>
      </c>
      <c r="D54" s="2" t="s">
        <v>152</v>
      </c>
      <c r="E54" s="62">
        <v>8943</v>
      </c>
      <c r="F54" s="62"/>
      <c r="G54" s="108"/>
      <c r="H54" s="108">
        <v>1050</v>
      </c>
      <c r="I54" s="108"/>
      <c r="J54" s="108"/>
      <c r="K54" s="108"/>
    </row>
    <row r="55" spans="1:11" s="24" customFormat="1" ht="12.75">
      <c r="A55" s="2"/>
      <c r="B55" s="3"/>
      <c r="C55" s="4">
        <v>312012</v>
      </c>
      <c r="D55" s="2" t="s">
        <v>170</v>
      </c>
      <c r="E55" s="62"/>
      <c r="F55" s="62"/>
      <c r="G55" s="108">
        <v>300</v>
      </c>
      <c r="H55" s="108">
        <v>900</v>
      </c>
      <c r="I55" s="108">
        <v>300</v>
      </c>
      <c r="J55" s="108">
        <v>300</v>
      </c>
      <c r="K55" s="108">
        <v>300</v>
      </c>
    </row>
    <row r="56" spans="1:11" s="24" customFormat="1" ht="12.75">
      <c r="A56" s="2"/>
      <c r="B56" s="3"/>
      <c r="C56" s="4"/>
      <c r="D56" s="2"/>
      <c r="E56" s="62"/>
      <c r="F56" s="62"/>
      <c r="G56" s="108"/>
      <c r="H56" s="108"/>
      <c r="I56" s="108"/>
      <c r="J56" s="108"/>
      <c r="K56" s="108"/>
    </row>
    <row r="57" spans="1:11" s="14" customFormat="1" ht="12.75">
      <c r="A57" s="50"/>
      <c r="B57" s="51"/>
      <c r="C57" s="52"/>
      <c r="D57" s="50" t="s">
        <v>105</v>
      </c>
      <c r="E57" s="65">
        <f>SUM(E8+E22+E48)</f>
        <v>297550.69000000006</v>
      </c>
      <c r="F57" s="65">
        <f aca="true" t="shared" si="11" ref="F57:K57">SUM(F8+F22+F48)</f>
        <v>288546.54</v>
      </c>
      <c r="G57" s="119">
        <f t="shared" si="11"/>
        <v>305905</v>
      </c>
      <c r="H57" s="119">
        <f t="shared" si="11"/>
        <v>324105</v>
      </c>
      <c r="I57" s="119">
        <f t="shared" si="11"/>
        <v>334085</v>
      </c>
      <c r="J57" s="119">
        <f t="shared" si="11"/>
        <v>334085</v>
      </c>
      <c r="K57" s="119">
        <f t="shared" si="11"/>
        <v>334085</v>
      </c>
    </row>
    <row r="58" spans="1:11" s="14" customFormat="1" ht="12.75">
      <c r="A58" s="50"/>
      <c r="B58" s="51"/>
      <c r="C58" s="52"/>
      <c r="D58" s="50"/>
      <c r="E58" s="65"/>
      <c r="F58" s="65"/>
      <c r="G58" s="119"/>
      <c r="H58" s="119"/>
      <c r="I58" s="119"/>
      <c r="J58" s="119"/>
      <c r="K58" s="119"/>
    </row>
    <row r="59" spans="1:11" s="24" customFormat="1" ht="12.75">
      <c r="A59" s="2"/>
      <c r="B59" s="3"/>
      <c r="C59" s="4"/>
      <c r="D59" s="2"/>
      <c r="E59" s="62"/>
      <c r="F59" s="62"/>
      <c r="G59" s="108"/>
      <c r="H59" s="108"/>
      <c r="I59" s="108"/>
      <c r="J59" s="108"/>
      <c r="K59" s="108"/>
    </row>
    <row r="60" spans="1:11" s="24" customFormat="1" ht="12.75">
      <c r="A60" s="2"/>
      <c r="B60" s="3"/>
      <c r="C60" s="4"/>
      <c r="D60" s="49" t="s">
        <v>106</v>
      </c>
      <c r="E60" s="66"/>
      <c r="F60" s="58"/>
      <c r="G60" s="108"/>
      <c r="H60" s="108"/>
      <c r="I60" s="108"/>
      <c r="J60" s="108"/>
      <c r="K60" s="108"/>
    </row>
    <row r="61" spans="1:11" s="14" customFormat="1" ht="12.75">
      <c r="A61" s="91">
        <v>200</v>
      </c>
      <c r="B61" s="92"/>
      <c r="C61" s="93"/>
      <c r="D61" s="91" t="s">
        <v>88</v>
      </c>
      <c r="E61" s="69">
        <f aca="true" t="shared" si="12" ref="E61:K61">SUM(E62)</f>
        <v>4837.39</v>
      </c>
      <c r="F61" s="69">
        <f t="shared" si="12"/>
        <v>801.62</v>
      </c>
      <c r="G61" s="103">
        <f t="shared" si="12"/>
        <v>0</v>
      </c>
      <c r="H61" s="103">
        <f t="shared" si="12"/>
        <v>0</v>
      </c>
      <c r="I61" s="103">
        <f t="shared" si="12"/>
        <v>0</v>
      </c>
      <c r="J61" s="103">
        <f t="shared" si="12"/>
        <v>0</v>
      </c>
      <c r="K61" s="103">
        <f t="shared" si="12"/>
        <v>0</v>
      </c>
    </row>
    <row r="62" spans="1:11" s="24" customFormat="1" ht="12.75">
      <c r="A62" s="19">
        <v>230</v>
      </c>
      <c r="B62" s="17"/>
      <c r="C62" s="18"/>
      <c r="D62" s="55" t="s">
        <v>157</v>
      </c>
      <c r="E62" s="67">
        <f aca="true" t="shared" si="13" ref="E62:K62">SUM(E63:E64)</f>
        <v>4837.39</v>
      </c>
      <c r="F62" s="67">
        <f t="shared" si="13"/>
        <v>801.62</v>
      </c>
      <c r="G62" s="115">
        <f t="shared" si="13"/>
        <v>0</v>
      </c>
      <c r="H62" s="115">
        <f t="shared" si="13"/>
        <v>0</v>
      </c>
      <c r="I62" s="115">
        <f t="shared" si="13"/>
        <v>0</v>
      </c>
      <c r="J62" s="115">
        <f t="shared" si="13"/>
        <v>0</v>
      </c>
      <c r="K62" s="115">
        <f t="shared" si="13"/>
        <v>0</v>
      </c>
    </row>
    <row r="63" spans="1:11" s="24" customFormat="1" ht="12.75">
      <c r="A63" s="2"/>
      <c r="B63" s="3" t="s">
        <v>153</v>
      </c>
      <c r="C63" s="4"/>
      <c r="D63" s="56" t="s">
        <v>158</v>
      </c>
      <c r="E63" s="66"/>
      <c r="F63" s="58"/>
      <c r="G63" s="108"/>
      <c r="H63" s="108"/>
      <c r="I63" s="108"/>
      <c r="J63" s="108"/>
      <c r="K63" s="108"/>
    </row>
    <row r="64" spans="1:11" s="24" customFormat="1" ht="12.75">
      <c r="A64" s="2"/>
      <c r="B64" s="3"/>
      <c r="C64" s="4">
        <v>233001</v>
      </c>
      <c r="D64" s="57" t="s">
        <v>154</v>
      </c>
      <c r="E64" s="58">
        <v>4837.39</v>
      </c>
      <c r="F64" s="58">
        <v>801.62</v>
      </c>
      <c r="G64" s="108"/>
      <c r="H64" s="108"/>
      <c r="I64" s="108"/>
      <c r="J64" s="108"/>
      <c r="K64" s="108"/>
    </row>
    <row r="65" spans="1:11" s="14" customFormat="1" ht="12.75">
      <c r="A65" s="91">
        <v>300</v>
      </c>
      <c r="B65" s="92"/>
      <c r="C65" s="93"/>
      <c r="D65" s="91" t="s">
        <v>100</v>
      </c>
      <c r="E65" s="69">
        <f aca="true" t="shared" si="14" ref="E65:K65">SUM(E66)</f>
        <v>18899</v>
      </c>
      <c r="F65" s="69">
        <f t="shared" si="14"/>
        <v>12860</v>
      </c>
      <c r="G65" s="103">
        <f t="shared" si="14"/>
        <v>0</v>
      </c>
      <c r="H65" s="103">
        <f t="shared" si="14"/>
        <v>5100</v>
      </c>
      <c r="I65" s="103">
        <f t="shared" si="14"/>
        <v>0</v>
      </c>
      <c r="J65" s="103">
        <f t="shared" si="14"/>
        <v>0</v>
      </c>
      <c r="K65" s="103">
        <f t="shared" si="14"/>
        <v>0</v>
      </c>
    </row>
    <row r="66" spans="1:11" s="24" customFormat="1" ht="12.75">
      <c r="A66" s="19">
        <v>320</v>
      </c>
      <c r="B66" s="17"/>
      <c r="C66" s="18"/>
      <c r="D66" s="19" t="s">
        <v>128</v>
      </c>
      <c r="E66" s="61">
        <f aca="true" t="shared" si="15" ref="E66:K66">SUM(E68:E71)</f>
        <v>18899</v>
      </c>
      <c r="F66" s="61">
        <f t="shared" si="15"/>
        <v>12860</v>
      </c>
      <c r="G66" s="107">
        <f t="shared" si="15"/>
        <v>0</v>
      </c>
      <c r="H66" s="107">
        <f t="shared" si="15"/>
        <v>5100</v>
      </c>
      <c r="I66" s="107">
        <f t="shared" si="15"/>
        <v>0</v>
      </c>
      <c r="J66" s="107">
        <f t="shared" si="15"/>
        <v>0</v>
      </c>
      <c r="K66" s="107">
        <f t="shared" si="15"/>
        <v>0</v>
      </c>
    </row>
    <row r="67" spans="1:11" s="24" customFormat="1" ht="12.75">
      <c r="A67" s="2"/>
      <c r="B67" s="3" t="s">
        <v>155</v>
      </c>
      <c r="C67" s="4"/>
      <c r="D67" s="15" t="s">
        <v>150</v>
      </c>
      <c r="E67" s="62"/>
      <c r="F67" s="62"/>
      <c r="G67" s="108"/>
      <c r="H67" s="108"/>
      <c r="I67" s="108"/>
      <c r="J67" s="108"/>
      <c r="K67" s="108"/>
    </row>
    <row r="68" spans="1:11" s="24" customFormat="1" ht="12.75">
      <c r="A68" s="2"/>
      <c r="B68" s="3"/>
      <c r="C68" s="4">
        <v>321</v>
      </c>
      <c r="D68" s="15" t="s">
        <v>150</v>
      </c>
      <c r="E68" s="62">
        <v>18899</v>
      </c>
      <c r="F68" s="62">
        <v>2060</v>
      </c>
      <c r="G68" s="108"/>
      <c r="H68" s="108">
        <v>1500</v>
      </c>
      <c r="I68" s="108"/>
      <c r="J68" s="108"/>
      <c r="K68" s="108"/>
    </row>
    <row r="69" spans="1:11" s="24" customFormat="1" ht="12.75">
      <c r="A69" s="2"/>
      <c r="B69" s="3" t="s">
        <v>129</v>
      </c>
      <c r="C69" s="4"/>
      <c r="D69" s="2" t="s">
        <v>130</v>
      </c>
      <c r="E69" s="62"/>
      <c r="F69" s="62"/>
      <c r="G69" s="108"/>
      <c r="H69" s="108"/>
      <c r="I69" s="108"/>
      <c r="J69" s="108"/>
      <c r="K69" s="108"/>
    </row>
    <row r="70" spans="1:11" s="24" customFormat="1" ht="12.75">
      <c r="A70" s="2"/>
      <c r="B70" s="3"/>
      <c r="C70" s="4">
        <v>322001</v>
      </c>
      <c r="D70" s="2" t="s">
        <v>103</v>
      </c>
      <c r="E70" s="62">
        <v>0</v>
      </c>
      <c r="F70" s="62">
        <v>10000</v>
      </c>
      <c r="G70" s="108"/>
      <c r="H70" s="108">
        <v>3600</v>
      </c>
      <c r="I70" s="108"/>
      <c r="J70" s="108"/>
      <c r="K70" s="108"/>
    </row>
    <row r="71" spans="1:11" s="24" customFormat="1" ht="12.75">
      <c r="A71" s="2"/>
      <c r="B71" s="3"/>
      <c r="C71" s="4">
        <v>322006</v>
      </c>
      <c r="D71" s="2" t="s">
        <v>159</v>
      </c>
      <c r="E71" s="62">
        <v>0</v>
      </c>
      <c r="F71" s="62">
        <v>800</v>
      </c>
      <c r="G71" s="108"/>
      <c r="H71" s="108"/>
      <c r="I71" s="108"/>
      <c r="J71" s="108"/>
      <c r="K71" s="108"/>
    </row>
    <row r="72" spans="1:11" s="24" customFormat="1" ht="12.75">
      <c r="A72" s="2"/>
      <c r="B72" s="3"/>
      <c r="C72" s="4"/>
      <c r="D72" s="2"/>
      <c r="E72" s="62"/>
      <c r="F72" s="62"/>
      <c r="G72" s="108"/>
      <c r="H72" s="108"/>
      <c r="I72" s="108"/>
      <c r="J72" s="108"/>
      <c r="K72" s="108"/>
    </row>
    <row r="73" spans="1:11" s="14" customFormat="1" ht="12.75">
      <c r="A73" s="50"/>
      <c r="B73" s="51"/>
      <c r="C73" s="52"/>
      <c r="D73" s="50" t="s">
        <v>107</v>
      </c>
      <c r="E73" s="64">
        <f aca="true" t="shared" si="16" ref="E73:K73">SUM(E61+E65)</f>
        <v>23736.39</v>
      </c>
      <c r="F73" s="64">
        <f t="shared" si="16"/>
        <v>13661.62</v>
      </c>
      <c r="G73" s="114">
        <f t="shared" si="16"/>
        <v>0</v>
      </c>
      <c r="H73" s="114">
        <f t="shared" si="16"/>
        <v>5100</v>
      </c>
      <c r="I73" s="114">
        <f t="shared" si="16"/>
        <v>0</v>
      </c>
      <c r="J73" s="114">
        <f t="shared" si="16"/>
        <v>0</v>
      </c>
      <c r="K73" s="114">
        <f t="shared" si="16"/>
        <v>0</v>
      </c>
    </row>
    <row r="74" spans="1:11" s="14" customFormat="1" ht="12.75">
      <c r="A74" s="50"/>
      <c r="B74" s="51"/>
      <c r="C74" s="52"/>
      <c r="D74" s="50"/>
      <c r="E74" s="64"/>
      <c r="F74" s="64"/>
      <c r="G74" s="64"/>
      <c r="H74" s="64"/>
      <c r="I74" s="64"/>
      <c r="J74" s="64"/>
      <c r="K74" s="64"/>
    </row>
    <row r="75" spans="1:11" s="24" customFormat="1" ht="12.75">
      <c r="A75" s="2"/>
      <c r="B75" s="3"/>
      <c r="C75" s="4"/>
      <c r="D75" s="2"/>
      <c r="E75" s="62"/>
      <c r="F75" s="62"/>
      <c r="G75" s="100"/>
      <c r="H75" s="100"/>
      <c r="I75" s="100"/>
      <c r="J75" s="100"/>
      <c r="K75" s="100"/>
    </row>
    <row r="76" spans="1:11" s="24" customFormat="1" ht="12.75">
      <c r="A76" s="2"/>
      <c r="B76" s="3"/>
      <c r="C76" s="4"/>
      <c r="D76" s="49" t="s">
        <v>109</v>
      </c>
      <c r="E76" s="66"/>
      <c r="F76" s="62"/>
      <c r="G76" s="100"/>
      <c r="H76" s="100"/>
      <c r="I76" s="100"/>
      <c r="J76" s="100"/>
      <c r="K76" s="100"/>
    </row>
    <row r="77" spans="1:11" s="24" customFormat="1" ht="12.75">
      <c r="A77" s="40">
        <v>400</v>
      </c>
      <c r="B77" s="41"/>
      <c r="C77" s="42"/>
      <c r="D77" s="16" t="s">
        <v>110</v>
      </c>
      <c r="E77" s="60">
        <f aca="true" t="shared" si="17" ref="E77:K77">SUM(E78)</f>
        <v>0</v>
      </c>
      <c r="F77" s="60">
        <f t="shared" si="17"/>
        <v>0</v>
      </c>
      <c r="G77" s="116">
        <f t="shared" si="17"/>
        <v>56000</v>
      </c>
      <c r="H77" s="116">
        <f t="shared" si="17"/>
        <v>11650</v>
      </c>
      <c r="I77" s="116">
        <f t="shared" si="17"/>
        <v>112000</v>
      </c>
      <c r="J77" s="116">
        <f t="shared" si="17"/>
        <v>0</v>
      </c>
      <c r="K77" s="116">
        <f t="shared" si="17"/>
        <v>0</v>
      </c>
    </row>
    <row r="78" spans="1:11" s="24" customFormat="1" ht="12.75">
      <c r="A78" s="19">
        <v>450</v>
      </c>
      <c r="B78" s="17"/>
      <c r="C78" s="18"/>
      <c r="D78" s="55" t="s">
        <v>111</v>
      </c>
      <c r="E78" s="61">
        <f aca="true" t="shared" si="18" ref="E78:K78">SUM(E80)</f>
        <v>0</v>
      </c>
      <c r="F78" s="61">
        <f t="shared" si="18"/>
        <v>0</v>
      </c>
      <c r="G78" s="107">
        <f t="shared" si="18"/>
        <v>56000</v>
      </c>
      <c r="H78" s="107">
        <f t="shared" si="18"/>
        <v>11650</v>
      </c>
      <c r="I78" s="107">
        <f t="shared" si="18"/>
        <v>112000</v>
      </c>
      <c r="J78" s="107">
        <f t="shared" si="18"/>
        <v>0</v>
      </c>
      <c r="K78" s="107">
        <f t="shared" si="18"/>
        <v>0</v>
      </c>
    </row>
    <row r="79" spans="1:11" s="24" customFormat="1" ht="12.75">
      <c r="A79" s="15"/>
      <c r="B79" s="45" t="s">
        <v>161</v>
      </c>
      <c r="C79" s="46"/>
      <c r="D79" s="59" t="s">
        <v>160</v>
      </c>
      <c r="E79" s="68"/>
      <c r="F79" s="63"/>
      <c r="G79" s="113"/>
      <c r="H79" s="113"/>
      <c r="I79" s="113"/>
      <c r="J79" s="113"/>
      <c r="K79" s="113"/>
    </row>
    <row r="80" spans="1:11" s="24" customFormat="1" ht="12.75">
      <c r="A80" s="2"/>
      <c r="B80" s="3"/>
      <c r="C80" s="4">
        <v>454001</v>
      </c>
      <c r="D80" s="2" t="s">
        <v>112</v>
      </c>
      <c r="E80" s="62">
        <v>0</v>
      </c>
      <c r="F80" s="62">
        <v>0</v>
      </c>
      <c r="G80" s="108">
        <v>56000</v>
      </c>
      <c r="H80" s="108">
        <v>11650</v>
      </c>
      <c r="I80" s="108">
        <v>112000</v>
      </c>
      <c r="J80" s="108"/>
      <c r="K80" s="108"/>
    </row>
    <row r="81" spans="1:11" s="24" customFormat="1" ht="12.75">
      <c r="A81" s="2"/>
      <c r="B81" s="3"/>
      <c r="C81" s="4"/>
      <c r="D81" s="2"/>
      <c r="E81" s="62"/>
      <c r="F81" s="62"/>
      <c r="G81" s="108"/>
      <c r="H81" s="108"/>
      <c r="I81" s="108"/>
      <c r="J81" s="108"/>
      <c r="K81" s="108"/>
    </row>
    <row r="82" spans="1:11" s="14" customFormat="1" ht="12.75">
      <c r="A82" s="50"/>
      <c r="B82" s="51"/>
      <c r="C82" s="52"/>
      <c r="D82" s="50" t="s">
        <v>108</v>
      </c>
      <c r="E82" s="64">
        <f aca="true" t="shared" si="19" ref="E82:K82">SUM(E77)</f>
        <v>0</v>
      </c>
      <c r="F82" s="64">
        <f t="shared" si="19"/>
        <v>0</v>
      </c>
      <c r="G82" s="114">
        <f t="shared" si="19"/>
        <v>56000</v>
      </c>
      <c r="H82" s="114">
        <f t="shared" si="19"/>
        <v>11650</v>
      </c>
      <c r="I82" s="114">
        <f t="shared" si="19"/>
        <v>112000</v>
      </c>
      <c r="J82" s="114">
        <f t="shared" si="19"/>
        <v>0</v>
      </c>
      <c r="K82" s="114">
        <f t="shared" si="19"/>
        <v>0</v>
      </c>
    </row>
    <row r="83" spans="1:11" s="11" customFormat="1" ht="18">
      <c r="A83" s="7"/>
      <c r="B83" s="8"/>
      <c r="C83" s="9"/>
      <c r="D83" s="10" t="s">
        <v>177</v>
      </c>
      <c r="E83" s="10"/>
      <c r="F83" s="53"/>
      <c r="G83" s="97"/>
      <c r="H83" s="97"/>
      <c r="I83" s="97"/>
      <c r="J83" s="97"/>
      <c r="K83" s="97"/>
    </row>
    <row r="84" spans="1:11" s="11" customFormat="1" ht="18">
      <c r="A84" s="7"/>
      <c r="B84" s="8"/>
      <c r="C84" s="9"/>
      <c r="D84" s="10" t="s">
        <v>165</v>
      </c>
      <c r="E84" s="10"/>
      <c r="F84" s="53"/>
      <c r="G84" s="97"/>
      <c r="H84" s="97"/>
      <c r="I84" s="98"/>
      <c r="J84" s="98"/>
      <c r="K84" s="98"/>
    </row>
    <row r="85" spans="1:11" s="24" customFormat="1" ht="18">
      <c r="A85" s="2"/>
      <c r="B85" s="3"/>
      <c r="C85" s="4"/>
      <c r="D85" s="10" t="s">
        <v>162</v>
      </c>
      <c r="E85" s="2"/>
      <c r="F85" s="36"/>
      <c r="G85" s="99"/>
      <c r="H85" s="99"/>
      <c r="I85" s="99"/>
      <c r="J85" s="99"/>
      <c r="K85" s="99"/>
    </row>
    <row r="86" spans="1:11" s="81" customFormat="1" ht="12.75">
      <c r="A86" s="78"/>
      <c r="B86" s="79"/>
      <c r="C86" s="80"/>
      <c r="D86" s="25"/>
      <c r="E86" s="25" t="s">
        <v>135</v>
      </c>
      <c r="F86" s="25" t="s">
        <v>135</v>
      </c>
      <c r="G86" s="26" t="s">
        <v>174</v>
      </c>
      <c r="H86" s="26" t="s">
        <v>137</v>
      </c>
      <c r="I86" s="26"/>
      <c r="J86" s="26" t="s">
        <v>138</v>
      </c>
      <c r="K86" s="26" t="s">
        <v>138</v>
      </c>
    </row>
    <row r="87" spans="1:11" s="81" customFormat="1" ht="12.75">
      <c r="A87" s="82"/>
      <c r="B87" s="83"/>
      <c r="C87" s="84"/>
      <c r="D87" s="27" t="s">
        <v>134</v>
      </c>
      <c r="E87" s="27" t="s">
        <v>136</v>
      </c>
      <c r="F87" s="27" t="s">
        <v>136</v>
      </c>
      <c r="G87" s="27" t="s">
        <v>175</v>
      </c>
      <c r="H87" s="28" t="s">
        <v>133</v>
      </c>
      <c r="I87" s="27" t="s">
        <v>176</v>
      </c>
      <c r="J87" s="27" t="s">
        <v>139</v>
      </c>
      <c r="K87" s="27" t="s">
        <v>139</v>
      </c>
    </row>
    <row r="88" spans="1:11" s="24" customFormat="1" ht="12.75">
      <c r="A88" s="29"/>
      <c r="B88" s="30"/>
      <c r="C88" s="31"/>
      <c r="D88" s="32"/>
      <c r="E88" s="33">
        <v>2011</v>
      </c>
      <c r="F88" s="33">
        <v>2012</v>
      </c>
      <c r="G88" s="33">
        <v>2013</v>
      </c>
      <c r="H88" s="33">
        <v>2013</v>
      </c>
      <c r="I88" s="33">
        <v>2014</v>
      </c>
      <c r="J88" s="34">
        <v>2015</v>
      </c>
      <c r="K88" s="34">
        <v>2016</v>
      </c>
    </row>
    <row r="89" spans="1:11" s="14" customFormat="1" ht="12.75">
      <c r="A89" s="88" t="s">
        <v>0</v>
      </c>
      <c r="B89" s="89" t="s">
        <v>113</v>
      </c>
      <c r="C89" s="90"/>
      <c r="D89" s="88" t="s">
        <v>1</v>
      </c>
      <c r="E89" s="69">
        <f aca="true" t="shared" si="20" ref="E89:K89">SUM(E90+E99+E102+E104)</f>
        <v>66003</v>
      </c>
      <c r="F89" s="69">
        <f t="shared" si="20"/>
        <v>55516.02000000001</v>
      </c>
      <c r="G89" s="103">
        <f t="shared" si="20"/>
        <v>67625</v>
      </c>
      <c r="H89" s="103">
        <f t="shared" si="20"/>
        <v>68645</v>
      </c>
      <c r="I89" s="103">
        <f t="shared" si="20"/>
        <v>73500</v>
      </c>
      <c r="J89" s="103">
        <f t="shared" si="20"/>
        <v>73500</v>
      </c>
      <c r="K89" s="103">
        <f t="shared" si="20"/>
        <v>73500</v>
      </c>
    </row>
    <row r="90" spans="1:11" s="24" customFormat="1" ht="12.75">
      <c r="A90" s="15"/>
      <c r="B90" s="17" t="s">
        <v>2</v>
      </c>
      <c r="C90" s="18"/>
      <c r="D90" s="19" t="s">
        <v>3</v>
      </c>
      <c r="E90" s="35">
        <f aca="true" t="shared" si="21" ref="E90:K90">SUM(E91:E98)</f>
        <v>65168.3</v>
      </c>
      <c r="F90" s="35">
        <f t="shared" si="21"/>
        <v>54454.35000000001</v>
      </c>
      <c r="G90" s="38">
        <f t="shared" si="21"/>
        <v>67430</v>
      </c>
      <c r="H90" s="38">
        <f t="shared" si="21"/>
        <v>68450</v>
      </c>
      <c r="I90" s="38">
        <f t="shared" si="21"/>
        <v>73300</v>
      </c>
      <c r="J90" s="38">
        <f t="shared" si="21"/>
        <v>73300</v>
      </c>
      <c r="K90" s="38">
        <f t="shared" si="21"/>
        <v>73300</v>
      </c>
    </row>
    <row r="91" spans="1:11" s="24" customFormat="1" ht="12.75">
      <c r="A91" s="15"/>
      <c r="B91" s="3"/>
      <c r="C91" s="4">
        <v>610</v>
      </c>
      <c r="D91" s="2" t="s">
        <v>4</v>
      </c>
      <c r="E91" s="36">
        <v>41536.37</v>
      </c>
      <c r="F91" s="36">
        <v>32615.2</v>
      </c>
      <c r="G91" s="5">
        <v>40250</v>
      </c>
      <c r="H91" s="5">
        <v>40000</v>
      </c>
      <c r="I91" s="5">
        <v>41000</v>
      </c>
      <c r="J91" s="5">
        <v>41000</v>
      </c>
      <c r="K91" s="5">
        <v>41000</v>
      </c>
    </row>
    <row r="92" spans="1:11" s="24" customFormat="1" ht="12.75">
      <c r="A92" s="15"/>
      <c r="B92" s="3"/>
      <c r="C92" s="4">
        <v>620</v>
      </c>
      <c r="D92" s="2" t="s">
        <v>5</v>
      </c>
      <c r="E92" s="36">
        <v>12982.48</v>
      </c>
      <c r="F92" s="36">
        <v>10474.53</v>
      </c>
      <c r="G92" s="5">
        <v>14180</v>
      </c>
      <c r="H92" s="5">
        <v>14000</v>
      </c>
      <c r="I92" s="5">
        <v>14490</v>
      </c>
      <c r="J92" s="5">
        <v>14490</v>
      </c>
      <c r="K92" s="5">
        <v>14490</v>
      </c>
    </row>
    <row r="93" spans="1:11" s="24" customFormat="1" ht="12.75">
      <c r="A93" s="15"/>
      <c r="B93" s="3"/>
      <c r="C93" s="4">
        <v>631</v>
      </c>
      <c r="D93" s="2" t="s">
        <v>6</v>
      </c>
      <c r="E93" s="36">
        <v>34.68</v>
      </c>
      <c r="F93" s="36">
        <v>142.28</v>
      </c>
      <c r="G93" s="5">
        <v>150</v>
      </c>
      <c r="H93" s="5">
        <v>150</v>
      </c>
      <c r="I93" s="5">
        <v>150</v>
      </c>
      <c r="J93" s="5">
        <v>150</v>
      </c>
      <c r="K93" s="5">
        <v>150</v>
      </c>
    </row>
    <row r="94" spans="1:11" s="24" customFormat="1" ht="12.75">
      <c r="A94" s="15"/>
      <c r="B94" s="3"/>
      <c r="C94" s="4">
        <v>632</v>
      </c>
      <c r="D94" s="2" t="s">
        <v>9</v>
      </c>
      <c r="E94" s="36">
        <v>4337.88</v>
      </c>
      <c r="F94" s="36">
        <v>3705.8</v>
      </c>
      <c r="G94" s="5">
        <v>4850</v>
      </c>
      <c r="H94" s="5">
        <v>4500</v>
      </c>
      <c r="I94" s="5">
        <v>4650</v>
      </c>
      <c r="J94" s="5">
        <v>4650</v>
      </c>
      <c r="K94" s="5">
        <v>4650</v>
      </c>
    </row>
    <row r="95" spans="1:11" s="24" customFormat="1" ht="12.75">
      <c r="A95" s="15"/>
      <c r="B95" s="3"/>
      <c r="C95" s="4">
        <v>633</v>
      </c>
      <c r="D95" s="2" t="s">
        <v>10</v>
      </c>
      <c r="E95" s="36">
        <v>1290.63</v>
      </c>
      <c r="F95" s="36">
        <v>990.94</v>
      </c>
      <c r="G95" s="5">
        <v>1200</v>
      </c>
      <c r="H95" s="5">
        <v>900</v>
      </c>
      <c r="I95" s="5">
        <v>1000</v>
      </c>
      <c r="J95" s="5">
        <v>1000</v>
      </c>
      <c r="K95" s="5">
        <v>1000</v>
      </c>
    </row>
    <row r="96" spans="1:11" s="24" customFormat="1" ht="12.75">
      <c r="A96" s="15"/>
      <c r="B96" s="3"/>
      <c r="C96" s="4">
        <v>634</v>
      </c>
      <c r="D96" s="2" t="s">
        <v>11</v>
      </c>
      <c r="E96" s="36">
        <v>1207.65</v>
      </c>
      <c r="F96" s="36">
        <v>1201.08</v>
      </c>
      <c r="G96" s="5">
        <v>1400</v>
      </c>
      <c r="H96" s="5">
        <v>1400</v>
      </c>
      <c r="I96" s="5">
        <v>1500</v>
      </c>
      <c r="J96" s="5">
        <v>1500</v>
      </c>
      <c r="K96" s="5">
        <v>1500</v>
      </c>
    </row>
    <row r="97" spans="1:11" s="24" customFormat="1" ht="12.75">
      <c r="A97" s="15"/>
      <c r="B97" s="3"/>
      <c r="C97" s="4">
        <v>636</v>
      </c>
      <c r="D97" s="2" t="s">
        <v>13</v>
      </c>
      <c r="E97" s="36">
        <v>21.56</v>
      </c>
      <c r="F97" s="36">
        <v>12.26</v>
      </c>
      <c r="G97" s="5"/>
      <c r="H97" s="5"/>
      <c r="I97" s="5"/>
      <c r="J97" s="5"/>
      <c r="K97" s="5"/>
    </row>
    <row r="98" spans="1:11" s="24" customFormat="1" ht="12.75">
      <c r="A98" s="15"/>
      <c r="B98" s="3"/>
      <c r="C98" s="4">
        <v>637</v>
      </c>
      <c r="D98" s="2" t="s">
        <v>14</v>
      </c>
      <c r="E98" s="36">
        <v>3757.05</v>
      </c>
      <c r="F98" s="36">
        <v>5312.26</v>
      </c>
      <c r="G98" s="5">
        <v>5400</v>
      </c>
      <c r="H98" s="5">
        <v>7500</v>
      </c>
      <c r="I98" s="102">
        <v>10510</v>
      </c>
      <c r="J98" s="102">
        <v>10510</v>
      </c>
      <c r="K98" s="102">
        <v>10510</v>
      </c>
    </row>
    <row r="99" spans="1:11" s="24" customFormat="1" ht="12.75">
      <c r="A99" s="15"/>
      <c r="B99" s="17" t="s">
        <v>140</v>
      </c>
      <c r="C99" s="18"/>
      <c r="D99" s="19" t="s">
        <v>141</v>
      </c>
      <c r="E99" s="35">
        <f aca="true" t="shared" si="22" ref="E99:K99">SUM(E100:E101)</f>
        <v>640</v>
      </c>
      <c r="F99" s="35">
        <f t="shared" si="22"/>
        <v>0</v>
      </c>
      <c r="G99" s="38">
        <f t="shared" si="22"/>
        <v>0</v>
      </c>
      <c r="H99" s="38">
        <f t="shared" si="22"/>
        <v>0</v>
      </c>
      <c r="I99" s="38">
        <f t="shared" si="22"/>
        <v>0</v>
      </c>
      <c r="J99" s="38">
        <f t="shared" si="22"/>
        <v>0</v>
      </c>
      <c r="K99" s="38">
        <f t="shared" si="22"/>
        <v>0</v>
      </c>
    </row>
    <row r="100" spans="1:11" s="24" customFormat="1" ht="12.75">
      <c r="A100" s="15"/>
      <c r="B100" s="3"/>
      <c r="C100" s="4">
        <v>620</v>
      </c>
      <c r="D100" s="2" t="s">
        <v>5</v>
      </c>
      <c r="E100" s="36">
        <v>5.07</v>
      </c>
      <c r="F100" s="36"/>
      <c r="G100" s="5"/>
      <c r="H100" s="5"/>
      <c r="I100" s="5"/>
      <c r="J100" s="5"/>
      <c r="K100" s="5"/>
    </row>
    <row r="101" spans="1:11" s="24" customFormat="1" ht="12.75">
      <c r="A101" s="15"/>
      <c r="B101" s="3"/>
      <c r="C101" s="4">
        <v>637</v>
      </c>
      <c r="D101" s="2" t="s">
        <v>14</v>
      </c>
      <c r="E101" s="36">
        <v>634.93</v>
      </c>
      <c r="F101" s="36"/>
      <c r="G101" s="5"/>
      <c r="H101" s="5"/>
      <c r="I101" s="5"/>
      <c r="J101" s="5"/>
      <c r="K101" s="5"/>
    </row>
    <row r="102" spans="1:11" s="24" customFormat="1" ht="12.75">
      <c r="A102" s="15"/>
      <c r="B102" s="17" t="s">
        <v>15</v>
      </c>
      <c r="C102" s="18"/>
      <c r="D102" s="19" t="s">
        <v>7</v>
      </c>
      <c r="E102" s="35">
        <f aca="true" t="shared" si="23" ref="E102:K102">SUM(E103)</f>
        <v>194.7</v>
      </c>
      <c r="F102" s="35">
        <f t="shared" si="23"/>
        <v>195.03</v>
      </c>
      <c r="G102" s="38">
        <f t="shared" si="23"/>
        <v>195</v>
      </c>
      <c r="H102" s="38">
        <f t="shared" si="23"/>
        <v>195</v>
      </c>
      <c r="I102" s="38">
        <f t="shared" si="23"/>
        <v>200</v>
      </c>
      <c r="J102" s="38">
        <f t="shared" si="23"/>
        <v>200</v>
      </c>
      <c r="K102" s="38">
        <f t="shared" si="23"/>
        <v>200</v>
      </c>
    </row>
    <row r="103" spans="1:11" s="24" customFormat="1" ht="12.75">
      <c r="A103" s="2"/>
      <c r="B103" s="3"/>
      <c r="C103" s="4">
        <v>610</v>
      </c>
      <c r="D103" s="2" t="s">
        <v>8</v>
      </c>
      <c r="E103" s="36">
        <v>194.7</v>
      </c>
      <c r="F103" s="36">
        <v>195.03</v>
      </c>
      <c r="G103" s="5">
        <v>195</v>
      </c>
      <c r="H103" s="5">
        <v>195</v>
      </c>
      <c r="I103" s="5">
        <v>200</v>
      </c>
      <c r="J103" s="5">
        <v>200</v>
      </c>
      <c r="K103" s="5">
        <v>200</v>
      </c>
    </row>
    <row r="104" spans="1:11" s="24" customFormat="1" ht="12.75">
      <c r="A104" s="2"/>
      <c r="B104" s="17" t="s">
        <v>142</v>
      </c>
      <c r="C104" s="18"/>
      <c r="D104" s="19" t="s">
        <v>7</v>
      </c>
      <c r="E104" s="35">
        <f aca="true" t="shared" si="24" ref="E104:K104">SUM(E105:E111)</f>
        <v>0</v>
      </c>
      <c r="F104" s="35">
        <f t="shared" si="24"/>
        <v>866.64</v>
      </c>
      <c r="G104" s="38">
        <f t="shared" si="24"/>
        <v>0</v>
      </c>
      <c r="H104" s="38">
        <f t="shared" si="24"/>
        <v>0</v>
      </c>
      <c r="I104" s="38">
        <f t="shared" si="24"/>
        <v>0</v>
      </c>
      <c r="J104" s="38">
        <f t="shared" si="24"/>
        <v>0</v>
      </c>
      <c r="K104" s="38">
        <f t="shared" si="24"/>
        <v>0</v>
      </c>
    </row>
    <row r="105" spans="1:11" s="24" customFormat="1" ht="12.75">
      <c r="A105" s="2"/>
      <c r="B105" s="3"/>
      <c r="C105" s="4">
        <v>610</v>
      </c>
      <c r="D105" s="2" t="s">
        <v>4</v>
      </c>
      <c r="E105" s="36">
        <v>0</v>
      </c>
      <c r="F105" s="36">
        <v>12.83</v>
      </c>
      <c r="G105" s="5"/>
      <c r="H105" s="5"/>
      <c r="I105" s="5"/>
      <c r="J105" s="5"/>
      <c r="K105" s="5"/>
    </row>
    <row r="106" spans="1:11" s="24" customFormat="1" ht="12.75">
      <c r="A106" s="2"/>
      <c r="B106" s="3"/>
      <c r="C106" s="4">
        <v>620</v>
      </c>
      <c r="D106" s="2" t="s">
        <v>5</v>
      </c>
      <c r="E106" s="36">
        <v>0</v>
      </c>
      <c r="F106" s="36">
        <v>73.19</v>
      </c>
      <c r="G106" s="5"/>
      <c r="H106" s="5"/>
      <c r="I106" s="5"/>
      <c r="J106" s="5"/>
      <c r="K106" s="5"/>
    </row>
    <row r="107" spans="1:11" s="24" customFormat="1" ht="12.75">
      <c r="A107" s="2"/>
      <c r="B107" s="3"/>
      <c r="C107" s="4">
        <v>631</v>
      </c>
      <c r="D107" s="2" t="s">
        <v>6</v>
      </c>
      <c r="E107" s="36">
        <v>0</v>
      </c>
      <c r="F107" s="36">
        <v>17.6</v>
      </c>
      <c r="G107" s="5"/>
      <c r="H107" s="5"/>
      <c r="I107" s="5"/>
      <c r="J107" s="5"/>
      <c r="K107" s="5"/>
    </row>
    <row r="108" spans="1:11" s="24" customFormat="1" ht="12.75">
      <c r="A108" s="2"/>
      <c r="B108" s="3"/>
      <c r="C108" s="4">
        <v>632</v>
      </c>
      <c r="D108" s="2" t="s">
        <v>9</v>
      </c>
      <c r="E108" s="36">
        <v>0</v>
      </c>
      <c r="F108" s="36">
        <v>49.27</v>
      </c>
      <c r="G108" s="5"/>
      <c r="H108" s="5"/>
      <c r="I108" s="5"/>
      <c r="J108" s="5"/>
      <c r="K108" s="5"/>
    </row>
    <row r="109" spans="1:11" s="24" customFormat="1" ht="12.75">
      <c r="A109" s="2"/>
      <c r="B109" s="3"/>
      <c r="C109" s="4">
        <v>633</v>
      </c>
      <c r="D109" s="2" t="s">
        <v>10</v>
      </c>
      <c r="E109" s="36">
        <v>0</v>
      </c>
      <c r="F109" s="36">
        <v>56.32</v>
      </c>
      <c r="G109" s="5"/>
      <c r="H109" s="5"/>
      <c r="I109" s="5"/>
      <c r="J109" s="5"/>
      <c r="K109" s="5"/>
    </row>
    <row r="110" spans="1:11" s="24" customFormat="1" ht="12.75">
      <c r="A110" s="2"/>
      <c r="B110" s="3"/>
      <c r="C110" s="4">
        <v>634</v>
      </c>
      <c r="D110" s="2" t="s">
        <v>11</v>
      </c>
      <c r="E110" s="37">
        <v>0</v>
      </c>
      <c r="F110" s="37">
        <v>13.91</v>
      </c>
      <c r="G110" s="5"/>
      <c r="H110" s="5"/>
      <c r="I110" s="5"/>
      <c r="J110" s="5"/>
      <c r="K110" s="5"/>
    </row>
    <row r="111" spans="1:11" s="24" customFormat="1" ht="12.75">
      <c r="A111" s="2"/>
      <c r="B111" s="3"/>
      <c r="C111" s="4">
        <v>637</v>
      </c>
      <c r="D111" s="2" t="s">
        <v>14</v>
      </c>
      <c r="E111" s="36">
        <v>0</v>
      </c>
      <c r="F111" s="36">
        <v>643.52</v>
      </c>
      <c r="G111" s="5"/>
      <c r="H111" s="5"/>
      <c r="I111" s="5"/>
      <c r="J111" s="5"/>
      <c r="K111" s="5"/>
    </row>
    <row r="112" spans="1:11" s="14" customFormat="1" ht="12.75">
      <c r="A112" s="91" t="s">
        <v>16</v>
      </c>
      <c r="B112" s="92" t="s">
        <v>113</v>
      </c>
      <c r="C112" s="93"/>
      <c r="D112" s="91" t="s">
        <v>17</v>
      </c>
      <c r="E112" s="94">
        <f aca="true" t="shared" si="25" ref="E112:K112">SUM(E113+E117+E119)</f>
        <v>5192.26</v>
      </c>
      <c r="F112" s="94">
        <f t="shared" si="25"/>
        <v>8109.76</v>
      </c>
      <c r="G112" s="95">
        <f t="shared" si="25"/>
        <v>8190</v>
      </c>
      <c r="H112" s="95">
        <f t="shared" si="25"/>
        <v>8089</v>
      </c>
      <c r="I112" s="95">
        <f t="shared" si="25"/>
        <v>9910</v>
      </c>
      <c r="J112" s="95">
        <f t="shared" si="25"/>
        <v>9910</v>
      </c>
      <c r="K112" s="95">
        <f t="shared" si="25"/>
        <v>9910</v>
      </c>
    </row>
    <row r="113" spans="1:11" s="24" customFormat="1" ht="12.75">
      <c r="A113" s="15"/>
      <c r="B113" s="17" t="s">
        <v>2</v>
      </c>
      <c r="C113" s="18"/>
      <c r="D113" s="19" t="s">
        <v>3</v>
      </c>
      <c r="E113" s="35">
        <f aca="true" t="shared" si="26" ref="E113:K113">SUM(E114:E116)</f>
        <v>0</v>
      </c>
      <c r="F113" s="35">
        <f t="shared" si="26"/>
        <v>1459.38</v>
      </c>
      <c r="G113" s="38">
        <f t="shared" si="26"/>
        <v>2269</v>
      </c>
      <c r="H113" s="38">
        <f t="shared" si="26"/>
        <v>2099</v>
      </c>
      <c r="I113" s="38">
        <f t="shared" si="26"/>
        <v>3700</v>
      </c>
      <c r="J113" s="38">
        <f t="shared" si="26"/>
        <v>3700</v>
      </c>
      <c r="K113" s="38">
        <f t="shared" si="26"/>
        <v>3700</v>
      </c>
    </row>
    <row r="114" spans="1:11" s="24" customFormat="1" ht="12.75">
      <c r="A114" s="15"/>
      <c r="B114" s="3"/>
      <c r="C114" s="4">
        <v>610</v>
      </c>
      <c r="D114" s="2" t="s">
        <v>4</v>
      </c>
      <c r="E114" s="36">
        <v>0</v>
      </c>
      <c r="F114" s="36">
        <v>1070.73</v>
      </c>
      <c r="G114" s="5">
        <v>1250</v>
      </c>
      <c r="H114" s="5">
        <v>1250</v>
      </c>
      <c r="I114" s="5">
        <v>2630</v>
      </c>
      <c r="J114" s="5">
        <v>2630</v>
      </c>
      <c r="K114" s="5">
        <v>2630</v>
      </c>
    </row>
    <row r="115" spans="1:11" s="24" customFormat="1" ht="12.75">
      <c r="A115" s="15"/>
      <c r="B115" s="3"/>
      <c r="C115" s="4">
        <v>620</v>
      </c>
      <c r="D115" s="2" t="s">
        <v>5</v>
      </c>
      <c r="E115" s="36">
        <v>0</v>
      </c>
      <c r="F115" s="36">
        <v>388.65</v>
      </c>
      <c r="G115" s="5">
        <v>439</v>
      </c>
      <c r="H115" s="5">
        <v>439</v>
      </c>
      <c r="I115" s="5">
        <v>970</v>
      </c>
      <c r="J115" s="5">
        <v>970</v>
      </c>
      <c r="K115" s="5">
        <v>970</v>
      </c>
    </row>
    <row r="116" spans="1:11" s="24" customFormat="1" ht="12.75">
      <c r="A116" s="15"/>
      <c r="B116" s="3"/>
      <c r="C116" s="4">
        <v>637</v>
      </c>
      <c r="D116" s="2" t="s">
        <v>14</v>
      </c>
      <c r="E116" s="36">
        <v>0</v>
      </c>
      <c r="F116" s="36">
        <v>0</v>
      </c>
      <c r="G116" s="5">
        <v>580</v>
      </c>
      <c r="H116" s="5">
        <v>410</v>
      </c>
      <c r="I116" s="5">
        <v>100</v>
      </c>
      <c r="J116" s="5">
        <v>100</v>
      </c>
      <c r="K116" s="5">
        <v>100</v>
      </c>
    </row>
    <row r="117" spans="1:11" s="24" customFormat="1" ht="12.75">
      <c r="A117" s="15"/>
      <c r="B117" s="17" t="s">
        <v>18</v>
      </c>
      <c r="C117" s="18"/>
      <c r="D117" s="19" t="s">
        <v>19</v>
      </c>
      <c r="E117" s="35">
        <f aca="true" t="shared" si="27" ref="E117:K117">SUM(E118)</f>
        <v>2549.38</v>
      </c>
      <c r="F117" s="35">
        <f t="shared" si="27"/>
        <v>3233.97</v>
      </c>
      <c r="G117" s="38">
        <f t="shared" si="27"/>
        <v>2571</v>
      </c>
      <c r="H117" s="38">
        <f t="shared" si="27"/>
        <v>2790</v>
      </c>
      <c r="I117" s="38">
        <f t="shared" si="27"/>
        <v>3050</v>
      </c>
      <c r="J117" s="38">
        <f t="shared" si="27"/>
        <v>3050</v>
      </c>
      <c r="K117" s="38">
        <f t="shared" si="27"/>
        <v>3050</v>
      </c>
    </row>
    <row r="118" spans="1:11" s="24" customFormat="1" ht="12.75">
      <c r="A118" s="15"/>
      <c r="B118" s="3"/>
      <c r="C118" s="4">
        <v>637</v>
      </c>
      <c r="D118" s="2" t="s">
        <v>14</v>
      </c>
      <c r="E118" s="36">
        <v>2549.38</v>
      </c>
      <c r="F118" s="36">
        <v>3233.97</v>
      </c>
      <c r="G118" s="5">
        <v>2571</v>
      </c>
      <c r="H118" s="5">
        <v>2790</v>
      </c>
      <c r="I118" s="5">
        <v>3050</v>
      </c>
      <c r="J118" s="5">
        <v>3050</v>
      </c>
      <c r="K118" s="5">
        <v>3050</v>
      </c>
    </row>
    <row r="119" spans="1:11" s="24" customFormat="1" ht="12.75">
      <c r="A119" s="15"/>
      <c r="B119" s="17" t="s">
        <v>20</v>
      </c>
      <c r="C119" s="18"/>
      <c r="D119" s="19" t="s">
        <v>21</v>
      </c>
      <c r="E119" s="35">
        <f aca="true" t="shared" si="28" ref="E119:K119">SUM(E120:E121)</f>
        <v>2642.88</v>
      </c>
      <c r="F119" s="35">
        <f t="shared" si="28"/>
        <v>3416.41</v>
      </c>
      <c r="G119" s="38">
        <f t="shared" si="28"/>
        <v>3350</v>
      </c>
      <c r="H119" s="38">
        <f t="shared" si="28"/>
        <v>3200</v>
      </c>
      <c r="I119" s="38">
        <f t="shared" si="28"/>
        <v>3160</v>
      </c>
      <c r="J119" s="38">
        <f t="shared" si="28"/>
        <v>3160</v>
      </c>
      <c r="K119" s="38">
        <f t="shared" si="28"/>
        <v>3160</v>
      </c>
    </row>
    <row r="120" spans="1:11" s="24" customFormat="1" ht="12.75">
      <c r="A120" s="2"/>
      <c r="B120" s="3"/>
      <c r="C120" s="4">
        <v>651</v>
      </c>
      <c r="D120" s="2" t="s">
        <v>22</v>
      </c>
      <c r="E120" s="36">
        <v>752.88</v>
      </c>
      <c r="F120" s="36">
        <v>416.41</v>
      </c>
      <c r="G120" s="5">
        <v>350</v>
      </c>
      <c r="H120" s="5">
        <v>200</v>
      </c>
      <c r="I120" s="5">
        <v>160</v>
      </c>
      <c r="J120" s="5">
        <v>160</v>
      </c>
      <c r="K120" s="5">
        <v>160</v>
      </c>
    </row>
    <row r="121" spans="1:11" s="24" customFormat="1" ht="12.75">
      <c r="A121" s="2"/>
      <c r="B121" s="3"/>
      <c r="C121" s="4">
        <v>821</v>
      </c>
      <c r="D121" s="2" t="s">
        <v>115</v>
      </c>
      <c r="E121" s="37">
        <v>1890</v>
      </c>
      <c r="F121" s="36">
        <v>3000</v>
      </c>
      <c r="G121" s="5">
        <v>3000</v>
      </c>
      <c r="H121" s="5">
        <v>3000</v>
      </c>
      <c r="I121" s="5">
        <v>3000</v>
      </c>
      <c r="J121" s="5">
        <v>3000</v>
      </c>
      <c r="K121" s="5">
        <v>3000</v>
      </c>
    </row>
    <row r="122" spans="1:11" s="24" customFormat="1" ht="12.75">
      <c r="A122" s="2"/>
      <c r="B122" s="3"/>
      <c r="C122" s="4"/>
      <c r="D122" s="2"/>
      <c r="E122" s="37"/>
      <c r="F122" s="36"/>
      <c r="G122" s="99"/>
      <c r="H122" s="99"/>
      <c r="I122" s="5"/>
      <c r="J122" s="5"/>
      <c r="K122" s="5"/>
    </row>
    <row r="123" spans="1:11" s="24" customFormat="1" ht="12.75">
      <c r="A123" s="2"/>
      <c r="B123" s="3"/>
      <c r="C123" s="4"/>
      <c r="D123" s="2"/>
      <c r="E123" s="37"/>
      <c r="F123" s="36"/>
      <c r="G123" s="99"/>
      <c r="H123" s="99"/>
      <c r="I123" s="99"/>
      <c r="J123" s="99"/>
      <c r="K123" s="99"/>
    </row>
    <row r="124" spans="1:11" s="11" customFormat="1" ht="18">
      <c r="A124" s="7"/>
      <c r="B124" s="8"/>
      <c r="C124" s="9"/>
      <c r="D124" s="10" t="s">
        <v>177</v>
      </c>
      <c r="E124" s="10"/>
      <c r="F124" s="53"/>
      <c r="G124" s="97"/>
      <c r="H124" s="97"/>
      <c r="I124" s="97"/>
      <c r="J124" s="97"/>
      <c r="K124" s="97"/>
    </row>
    <row r="125" spans="1:11" s="11" customFormat="1" ht="18">
      <c r="A125" s="7"/>
      <c r="B125" s="8"/>
      <c r="C125" s="9"/>
      <c r="D125" s="10" t="s">
        <v>165</v>
      </c>
      <c r="E125" s="10"/>
      <c r="F125" s="53"/>
      <c r="G125" s="97"/>
      <c r="H125" s="97"/>
      <c r="I125" s="98"/>
      <c r="J125" s="98"/>
      <c r="K125" s="98"/>
    </row>
    <row r="126" spans="1:11" s="24" customFormat="1" ht="18">
      <c r="A126" s="2"/>
      <c r="B126" s="3"/>
      <c r="C126" s="4"/>
      <c r="D126" s="10" t="s">
        <v>162</v>
      </c>
      <c r="E126" s="2"/>
      <c r="F126" s="36"/>
      <c r="G126" s="99"/>
      <c r="H126" s="99"/>
      <c r="I126" s="99"/>
      <c r="J126" s="99"/>
      <c r="K126" s="99"/>
    </row>
    <row r="127" spans="1:11" s="81" customFormat="1" ht="12.75">
      <c r="A127" s="78"/>
      <c r="B127" s="79"/>
      <c r="C127" s="80"/>
      <c r="D127" s="25"/>
      <c r="E127" s="25" t="s">
        <v>135</v>
      </c>
      <c r="F127" s="25" t="s">
        <v>135</v>
      </c>
      <c r="G127" s="26" t="s">
        <v>174</v>
      </c>
      <c r="H127" s="26" t="s">
        <v>137</v>
      </c>
      <c r="I127" s="26"/>
      <c r="J127" s="26" t="s">
        <v>138</v>
      </c>
      <c r="K127" s="26" t="s">
        <v>138</v>
      </c>
    </row>
    <row r="128" spans="1:11" s="81" customFormat="1" ht="12.75">
      <c r="A128" s="82"/>
      <c r="B128" s="83"/>
      <c r="C128" s="84"/>
      <c r="D128" s="27" t="s">
        <v>134</v>
      </c>
      <c r="E128" s="27" t="s">
        <v>136</v>
      </c>
      <c r="F128" s="27" t="s">
        <v>136</v>
      </c>
      <c r="G128" s="27" t="s">
        <v>175</v>
      </c>
      <c r="H128" s="28" t="s">
        <v>133</v>
      </c>
      <c r="I128" s="27" t="s">
        <v>176</v>
      </c>
      <c r="J128" s="27" t="s">
        <v>139</v>
      </c>
      <c r="K128" s="27" t="s">
        <v>139</v>
      </c>
    </row>
    <row r="129" spans="1:11" s="24" customFormat="1" ht="12.75">
      <c r="A129" s="29"/>
      <c r="B129" s="30"/>
      <c r="C129" s="31"/>
      <c r="D129" s="32"/>
      <c r="E129" s="33">
        <v>2011</v>
      </c>
      <c r="F129" s="33">
        <v>2012</v>
      </c>
      <c r="G129" s="33">
        <v>2013</v>
      </c>
      <c r="H129" s="33">
        <v>2013</v>
      </c>
      <c r="I129" s="33">
        <v>2014</v>
      </c>
      <c r="J129" s="34">
        <v>2015</v>
      </c>
      <c r="K129" s="34">
        <v>2016</v>
      </c>
    </row>
    <row r="130" spans="1:11" s="14" customFormat="1" ht="12.75">
      <c r="A130" s="91" t="s">
        <v>23</v>
      </c>
      <c r="B130" s="92" t="s">
        <v>113</v>
      </c>
      <c r="C130" s="93"/>
      <c r="D130" s="91" t="s">
        <v>24</v>
      </c>
      <c r="E130" s="94">
        <f aca="true" t="shared" si="29" ref="E130:K130">SUM(E131+E138+E140+E143+E147+E152+E159+E156+E171+E175+E180+E184+E187)</f>
        <v>39443.7</v>
      </c>
      <c r="F130" s="94">
        <f t="shared" si="29"/>
        <v>40325.259999999995</v>
      </c>
      <c r="G130" s="95">
        <f t="shared" si="29"/>
        <v>81380</v>
      </c>
      <c r="H130" s="95">
        <f t="shared" si="29"/>
        <v>61275</v>
      </c>
      <c r="I130" s="95">
        <f t="shared" si="29"/>
        <v>142120</v>
      </c>
      <c r="J130" s="95">
        <f t="shared" si="29"/>
        <v>19620</v>
      </c>
      <c r="K130" s="95">
        <f t="shared" si="29"/>
        <v>19620</v>
      </c>
    </row>
    <row r="131" spans="1:11" s="71" customFormat="1" ht="12.75">
      <c r="A131" s="70"/>
      <c r="B131" s="17" t="s">
        <v>2</v>
      </c>
      <c r="C131" s="18"/>
      <c r="D131" s="19" t="s">
        <v>3</v>
      </c>
      <c r="E131" s="35">
        <f aca="true" t="shared" si="30" ref="E131:K131">SUM(E132:E137)</f>
        <v>5051.77</v>
      </c>
      <c r="F131" s="35">
        <f t="shared" si="30"/>
        <v>12297.54</v>
      </c>
      <c r="G131" s="38">
        <f t="shared" si="30"/>
        <v>9780</v>
      </c>
      <c r="H131" s="38">
        <f t="shared" si="30"/>
        <v>10950</v>
      </c>
      <c r="I131" s="38">
        <f t="shared" si="30"/>
        <v>6020</v>
      </c>
      <c r="J131" s="38">
        <f t="shared" si="30"/>
        <v>4520</v>
      </c>
      <c r="K131" s="38">
        <f t="shared" si="30"/>
        <v>4520</v>
      </c>
    </row>
    <row r="132" spans="1:11" s="71" customFormat="1" ht="12.75">
      <c r="A132" s="70"/>
      <c r="B132" s="3"/>
      <c r="C132" s="4">
        <v>633</v>
      </c>
      <c r="D132" s="2" t="s">
        <v>10</v>
      </c>
      <c r="E132" s="36">
        <v>1069.65</v>
      </c>
      <c r="F132" s="36">
        <v>1777.06</v>
      </c>
      <c r="G132" s="5">
        <v>1000</v>
      </c>
      <c r="H132" s="5">
        <v>50</v>
      </c>
      <c r="I132" s="5">
        <v>1500</v>
      </c>
      <c r="J132" s="5"/>
      <c r="K132" s="5"/>
    </row>
    <row r="133" spans="1:11" s="71" customFormat="1" ht="12.75">
      <c r="A133" s="70"/>
      <c r="B133" s="3"/>
      <c r="C133" s="4">
        <v>634</v>
      </c>
      <c r="D133" s="2" t="s">
        <v>11</v>
      </c>
      <c r="E133" s="36">
        <v>1633.75</v>
      </c>
      <c r="F133" s="36">
        <v>1369.46</v>
      </c>
      <c r="G133" s="5">
        <v>1780</v>
      </c>
      <c r="H133" s="5">
        <v>1300</v>
      </c>
      <c r="I133" s="5">
        <v>1420</v>
      </c>
      <c r="J133" s="5">
        <v>1420</v>
      </c>
      <c r="K133" s="5">
        <v>1420</v>
      </c>
    </row>
    <row r="134" spans="1:11" s="71" customFormat="1" ht="12.75">
      <c r="A134" s="70"/>
      <c r="B134" s="3"/>
      <c r="C134" s="4">
        <v>635</v>
      </c>
      <c r="D134" s="2" t="s">
        <v>12</v>
      </c>
      <c r="E134" s="36">
        <v>1267.65</v>
      </c>
      <c r="F134" s="36">
        <v>1121.05</v>
      </c>
      <c r="G134" s="5">
        <v>2200</v>
      </c>
      <c r="H134" s="5">
        <v>2000</v>
      </c>
      <c r="I134" s="5">
        <v>1600</v>
      </c>
      <c r="J134" s="5">
        <v>1600</v>
      </c>
      <c r="K134" s="5">
        <v>1600</v>
      </c>
    </row>
    <row r="135" spans="1:11" s="71" customFormat="1" ht="12.75">
      <c r="A135" s="70"/>
      <c r="B135" s="3"/>
      <c r="C135" s="4">
        <v>637</v>
      </c>
      <c r="D135" s="2" t="s">
        <v>14</v>
      </c>
      <c r="E135" s="36">
        <v>1080.72</v>
      </c>
      <c r="F135" s="36">
        <v>1491.92</v>
      </c>
      <c r="G135" s="5">
        <v>1800</v>
      </c>
      <c r="H135" s="5">
        <v>2600</v>
      </c>
      <c r="I135" s="5">
        <v>1500</v>
      </c>
      <c r="J135" s="5">
        <v>1500</v>
      </c>
      <c r="K135" s="5">
        <v>1500</v>
      </c>
    </row>
    <row r="136" spans="1:11" s="71" customFormat="1" ht="12.75">
      <c r="A136" s="70"/>
      <c r="B136" s="3"/>
      <c r="C136" s="4">
        <v>713</v>
      </c>
      <c r="D136" s="2" t="s">
        <v>146</v>
      </c>
      <c r="E136" s="36"/>
      <c r="F136" s="36">
        <v>2793.6</v>
      </c>
      <c r="G136" s="5"/>
      <c r="H136" s="5"/>
      <c r="I136" s="5"/>
      <c r="J136" s="5"/>
      <c r="K136" s="5"/>
    </row>
    <row r="137" spans="1:11" s="71" customFormat="1" ht="12.75">
      <c r="A137" s="70"/>
      <c r="B137" s="3"/>
      <c r="C137" s="4">
        <v>717</v>
      </c>
      <c r="D137" s="2" t="s">
        <v>114</v>
      </c>
      <c r="E137" s="36"/>
      <c r="F137" s="36">
        <v>3744.45</v>
      </c>
      <c r="G137" s="5">
        <v>3000</v>
      </c>
      <c r="H137" s="5">
        <v>5000</v>
      </c>
      <c r="I137" s="5"/>
      <c r="J137" s="5"/>
      <c r="K137" s="5"/>
    </row>
    <row r="138" spans="1:11" s="71" customFormat="1" ht="12.75">
      <c r="A138" s="70"/>
      <c r="B138" s="17" t="s">
        <v>142</v>
      </c>
      <c r="C138" s="18"/>
      <c r="D138" s="19" t="s">
        <v>7</v>
      </c>
      <c r="E138" s="35">
        <f aca="true" t="shared" si="31" ref="E138:K138">SUM(E139)</f>
        <v>0</v>
      </c>
      <c r="F138" s="35">
        <f t="shared" si="31"/>
        <v>0</v>
      </c>
      <c r="G138" s="38">
        <f t="shared" si="31"/>
        <v>0</v>
      </c>
      <c r="H138" s="38">
        <f t="shared" si="31"/>
        <v>0</v>
      </c>
      <c r="I138" s="38">
        <f t="shared" si="31"/>
        <v>0</v>
      </c>
      <c r="J138" s="38">
        <f t="shared" si="31"/>
        <v>0</v>
      </c>
      <c r="K138" s="38">
        <f t="shared" si="31"/>
        <v>0</v>
      </c>
    </row>
    <row r="139" spans="1:11" s="71" customFormat="1" ht="12.75">
      <c r="A139" s="70"/>
      <c r="B139" s="3"/>
      <c r="C139" s="4">
        <v>635</v>
      </c>
      <c r="D139" s="2" t="s">
        <v>12</v>
      </c>
      <c r="E139" s="36"/>
      <c r="F139" s="36"/>
      <c r="G139" s="5"/>
      <c r="H139" s="5"/>
      <c r="I139" s="5"/>
      <c r="J139" s="5"/>
      <c r="K139" s="5"/>
    </row>
    <row r="140" spans="1:11" s="71" customFormat="1" ht="12.75">
      <c r="A140" s="70"/>
      <c r="B140" s="17" t="s">
        <v>25</v>
      </c>
      <c r="C140" s="18"/>
      <c r="D140" s="19" t="s">
        <v>26</v>
      </c>
      <c r="E140" s="35">
        <f aca="true" t="shared" si="32" ref="E140:K140">SUM(E141:E142)</f>
        <v>41.96</v>
      </c>
      <c r="F140" s="35">
        <f t="shared" si="32"/>
        <v>71.3</v>
      </c>
      <c r="G140" s="38">
        <f t="shared" si="32"/>
        <v>90</v>
      </c>
      <c r="H140" s="38">
        <f t="shared" si="32"/>
        <v>90</v>
      </c>
      <c r="I140" s="38">
        <f t="shared" si="32"/>
        <v>100</v>
      </c>
      <c r="J140" s="38">
        <f t="shared" si="32"/>
        <v>100</v>
      </c>
      <c r="K140" s="38">
        <f t="shared" si="32"/>
        <v>100</v>
      </c>
    </row>
    <row r="141" spans="1:11" s="71" customFormat="1" ht="12.75">
      <c r="A141" s="70"/>
      <c r="B141" s="3"/>
      <c r="C141" s="4">
        <v>633</v>
      </c>
      <c r="D141" s="2" t="s">
        <v>10</v>
      </c>
      <c r="E141" s="36">
        <v>29.99</v>
      </c>
      <c r="F141" s="36">
        <v>31.3</v>
      </c>
      <c r="G141" s="5">
        <v>50</v>
      </c>
      <c r="H141" s="5">
        <v>50</v>
      </c>
      <c r="I141" s="5">
        <v>50</v>
      </c>
      <c r="J141" s="5">
        <v>50</v>
      </c>
      <c r="K141" s="5">
        <v>50</v>
      </c>
    </row>
    <row r="142" spans="1:11" s="71" customFormat="1" ht="12.75">
      <c r="A142" s="70"/>
      <c r="B142" s="3"/>
      <c r="C142" s="4">
        <v>642</v>
      </c>
      <c r="D142" s="2" t="s">
        <v>27</v>
      </c>
      <c r="E142" s="36">
        <v>11.97</v>
      </c>
      <c r="F142" s="36">
        <v>40</v>
      </c>
      <c r="G142" s="5">
        <v>40</v>
      </c>
      <c r="H142" s="5">
        <v>40</v>
      </c>
      <c r="I142" s="5">
        <v>50</v>
      </c>
      <c r="J142" s="5">
        <v>50</v>
      </c>
      <c r="K142" s="5">
        <v>50</v>
      </c>
    </row>
    <row r="143" spans="1:11" s="71" customFormat="1" ht="12.75">
      <c r="A143" s="70"/>
      <c r="B143" s="17" t="s">
        <v>28</v>
      </c>
      <c r="C143" s="18"/>
      <c r="D143" s="19" t="s">
        <v>29</v>
      </c>
      <c r="E143" s="35">
        <f aca="true" t="shared" si="33" ref="E143:J143">SUM(E144:E146)</f>
        <v>17518.69</v>
      </c>
      <c r="F143" s="35">
        <f t="shared" si="33"/>
        <v>3755.13</v>
      </c>
      <c r="G143" s="38">
        <f t="shared" si="33"/>
        <v>4000</v>
      </c>
      <c r="H143" s="38">
        <f>SUM(H144:H146)</f>
        <v>24000</v>
      </c>
      <c r="I143" s="38">
        <f t="shared" si="33"/>
        <v>12000</v>
      </c>
      <c r="J143" s="38">
        <f t="shared" si="33"/>
        <v>2000</v>
      </c>
      <c r="K143" s="38">
        <f>SUM(K144:K146)</f>
        <v>2000</v>
      </c>
    </row>
    <row r="144" spans="1:11" s="71" customFormat="1" ht="12.75">
      <c r="A144" s="70"/>
      <c r="B144" s="45"/>
      <c r="C144" s="4">
        <v>633</v>
      </c>
      <c r="D144" s="2" t="s">
        <v>10</v>
      </c>
      <c r="E144" s="36"/>
      <c r="F144" s="36">
        <v>692.49</v>
      </c>
      <c r="G144" s="5">
        <v>500</v>
      </c>
      <c r="H144" s="5">
        <v>1000</v>
      </c>
      <c r="I144" s="5">
        <v>1000</v>
      </c>
      <c r="J144" s="5">
        <v>1000</v>
      </c>
      <c r="K144" s="5">
        <v>1000</v>
      </c>
    </row>
    <row r="145" spans="1:11" s="71" customFormat="1" ht="12.75">
      <c r="A145" s="70"/>
      <c r="B145" s="45"/>
      <c r="C145" s="4">
        <v>635</v>
      </c>
      <c r="D145" s="2" t="s">
        <v>12</v>
      </c>
      <c r="E145" s="36"/>
      <c r="F145" s="37">
        <v>3062.64</v>
      </c>
      <c r="G145" s="5">
        <v>500</v>
      </c>
      <c r="H145" s="5">
        <v>18000</v>
      </c>
      <c r="I145" s="102">
        <v>1000</v>
      </c>
      <c r="J145" s="5">
        <v>1000</v>
      </c>
      <c r="K145" s="5">
        <v>1000</v>
      </c>
    </row>
    <row r="146" spans="1:11" s="71" customFormat="1" ht="12.75">
      <c r="A146" s="70"/>
      <c r="B146" s="3"/>
      <c r="C146" s="4">
        <v>717</v>
      </c>
      <c r="D146" s="2" t="s">
        <v>114</v>
      </c>
      <c r="E146" s="77">
        <v>17518.69</v>
      </c>
      <c r="F146" s="77"/>
      <c r="G146" s="102">
        <v>3000</v>
      </c>
      <c r="H146" s="102">
        <v>5000</v>
      </c>
      <c r="I146" s="102">
        <v>10000</v>
      </c>
      <c r="J146" s="102"/>
      <c r="K146" s="102"/>
    </row>
    <row r="147" spans="1:11" s="71" customFormat="1" ht="12.75">
      <c r="A147" s="70"/>
      <c r="B147" s="17" t="s">
        <v>30</v>
      </c>
      <c r="C147" s="18"/>
      <c r="D147" s="19" t="s">
        <v>31</v>
      </c>
      <c r="E147" s="35">
        <f aca="true" t="shared" si="34" ref="E147:K147">SUM(E148:E151)</f>
        <v>1011.64</v>
      </c>
      <c r="F147" s="35">
        <f t="shared" si="34"/>
        <v>122.9</v>
      </c>
      <c r="G147" s="38">
        <f t="shared" si="34"/>
        <v>2200</v>
      </c>
      <c r="H147" s="38">
        <f t="shared" si="34"/>
        <v>1100</v>
      </c>
      <c r="I147" s="38">
        <f t="shared" si="34"/>
        <v>1000</v>
      </c>
      <c r="J147" s="38">
        <f t="shared" si="34"/>
        <v>1000</v>
      </c>
      <c r="K147" s="38">
        <f t="shared" si="34"/>
        <v>1000</v>
      </c>
    </row>
    <row r="148" spans="1:11" s="71" customFormat="1" ht="12.75">
      <c r="A148" s="70"/>
      <c r="B148" s="45"/>
      <c r="C148" s="46">
        <v>633</v>
      </c>
      <c r="D148" s="15" t="s">
        <v>10</v>
      </c>
      <c r="E148" s="37">
        <v>395.48</v>
      </c>
      <c r="F148" s="37"/>
      <c r="G148" s="102">
        <v>1300</v>
      </c>
      <c r="H148" s="102">
        <v>1000</v>
      </c>
      <c r="I148" s="102"/>
      <c r="J148" s="102"/>
      <c r="K148" s="102"/>
    </row>
    <row r="149" spans="1:11" s="71" customFormat="1" ht="12.75">
      <c r="A149" s="70"/>
      <c r="B149" s="3"/>
      <c r="C149" s="4">
        <v>634</v>
      </c>
      <c r="D149" s="2" t="s">
        <v>11</v>
      </c>
      <c r="E149" s="36">
        <v>342.76</v>
      </c>
      <c r="F149" s="36">
        <v>122.9</v>
      </c>
      <c r="G149" s="5">
        <v>400</v>
      </c>
      <c r="H149" s="5">
        <v>100</v>
      </c>
      <c r="I149" s="5">
        <v>480</v>
      </c>
      <c r="J149" s="5">
        <v>480</v>
      </c>
      <c r="K149" s="5">
        <v>480</v>
      </c>
    </row>
    <row r="150" spans="1:11" s="71" customFormat="1" ht="12.75">
      <c r="A150" s="70"/>
      <c r="B150" s="72"/>
      <c r="C150" s="4">
        <v>635</v>
      </c>
      <c r="D150" s="2" t="s">
        <v>12</v>
      </c>
      <c r="E150" s="36">
        <v>273.4</v>
      </c>
      <c r="F150" s="36"/>
      <c r="G150" s="5">
        <v>500</v>
      </c>
      <c r="H150" s="5"/>
      <c r="I150" s="5">
        <v>520</v>
      </c>
      <c r="J150" s="5">
        <v>520</v>
      </c>
      <c r="K150" s="5">
        <v>520</v>
      </c>
    </row>
    <row r="151" spans="1:11" s="71" customFormat="1" ht="12.75">
      <c r="A151" s="70"/>
      <c r="B151" s="72"/>
      <c r="C151" s="4">
        <v>714</v>
      </c>
      <c r="D151" s="2" t="s">
        <v>143</v>
      </c>
      <c r="E151" s="74"/>
      <c r="F151" s="36"/>
      <c r="G151" s="5"/>
      <c r="H151" s="5"/>
      <c r="I151" s="5"/>
      <c r="J151" s="5"/>
      <c r="K151" s="5"/>
    </row>
    <row r="152" spans="1:11" s="71" customFormat="1" ht="12.75">
      <c r="A152" s="70"/>
      <c r="B152" s="17" t="s">
        <v>32</v>
      </c>
      <c r="C152" s="18"/>
      <c r="D152" s="19" t="s">
        <v>33</v>
      </c>
      <c r="E152" s="35">
        <f aca="true" t="shared" si="35" ref="E152:J152">SUM(E153:E155)</f>
        <v>208.34</v>
      </c>
      <c r="F152" s="35">
        <f t="shared" si="35"/>
        <v>3778.8999999999996</v>
      </c>
      <c r="G152" s="38">
        <f t="shared" si="35"/>
        <v>8000</v>
      </c>
      <c r="H152" s="38">
        <f>SUM(H153:H155)</f>
        <v>5700</v>
      </c>
      <c r="I152" s="38">
        <f t="shared" si="35"/>
        <v>8500</v>
      </c>
      <c r="J152" s="38">
        <f t="shared" si="35"/>
        <v>3500</v>
      </c>
      <c r="K152" s="38">
        <f>SUM(K153:K155)</f>
        <v>3500</v>
      </c>
    </row>
    <row r="153" spans="1:11" s="71" customFormat="1" ht="12.75">
      <c r="A153" s="70"/>
      <c r="B153" s="45"/>
      <c r="C153" s="4">
        <v>633</v>
      </c>
      <c r="D153" s="2" t="s">
        <v>10</v>
      </c>
      <c r="E153" s="36">
        <v>208.34</v>
      </c>
      <c r="F153" s="36">
        <v>437.93</v>
      </c>
      <c r="G153" s="5">
        <v>4000</v>
      </c>
      <c r="H153" s="5">
        <v>1500</v>
      </c>
      <c r="I153" s="5">
        <v>2500</v>
      </c>
      <c r="J153" s="5">
        <v>2500</v>
      </c>
      <c r="K153" s="5">
        <v>2500</v>
      </c>
    </row>
    <row r="154" spans="1:11" s="71" customFormat="1" ht="12.75">
      <c r="A154" s="70"/>
      <c r="B154" s="45"/>
      <c r="C154" s="4">
        <v>635</v>
      </c>
      <c r="D154" s="2" t="s">
        <v>12</v>
      </c>
      <c r="E154" s="36"/>
      <c r="F154" s="36"/>
      <c r="G154" s="5"/>
      <c r="H154" s="5"/>
      <c r="I154" s="5">
        <v>1000</v>
      </c>
      <c r="J154" s="5">
        <v>1000</v>
      </c>
      <c r="K154" s="5">
        <v>1000</v>
      </c>
    </row>
    <row r="155" spans="1:11" s="71" customFormat="1" ht="12.75">
      <c r="A155" s="70"/>
      <c r="B155" s="3"/>
      <c r="C155" s="4">
        <v>717</v>
      </c>
      <c r="D155" s="2" t="s">
        <v>114</v>
      </c>
      <c r="E155" s="75"/>
      <c r="F155" s="37">
        <v>3340.97</v>
      </c>
      <c r="G155" s="102">
        <v>4000</v>
      </c>
      <c r="H155" s="102">
        <v>4200</v>
      </c>
      <c r="I155" s="102">
        <v>5000</v>
      </c>
      <c r="J155" s="102"/>
      <c r="K155" s="102"/>
    </row>
    <row r="156" spans="1:11" s="71" customFormat="1" ht="12.75">
      <c r="A156" s="70"/>
      <c r="B156" s="17" t="s">
        <v>55</v>
      </c>
      <c r="C156" s="47"/>
      <c r="D156" s="18" t="s">
        <v>144</v>
      </c>
      <c r="E156" s="35">
        <f>SUM(E157:E158)</f>
        <v>0</v>
      </c>
      <c r="F156" s="35">
        <f>SUM(F157:F158)</f>
        <v>0</v>
      </c>
      <c r="G156" s="38">
        <f>SUM(G157+G158)</f>
        <v>0</v>
      </c>
      <c r="H156" s="38">
        <f>SUM(H157+H158)</f>
        <v>100</v>
      </c>
      <c r="I156" s="38">
        <f>SUM(I157+I158)</f>
        <v>1500</v>
      </c>
      <c r="J156" s="38">
        <f>SUM(J157+J158)</f>
        <v>1500</v>
      </c>
      <c r="K156" s="38">
        <f>SUM(K157+K158)</f>
        <v>1500</v>
      </c>
    </row>
    <row r="157" spans="1:11" s="71" customFormat="1" ht="12.75">
      <c r="A157" s="70"/>
      <c r="B157" s="3"/>
      <c r="C157" s="4">
        <v>633</v>
      </c>
      <c r="D157" s="2" t="s">
        <v>10</v>
      </c>
      <c r="E157" s="75"/>
      <c r="F157" s="37"/>
      <c r="G157" s="102"/>
      <c r="H157" s="102">
        <v>100</v>
      </c>
      <c r="I157" s="102">
        <v>1400</v>
      </c>
      <c r="J157" s="102">
        <v>1400</v>
      </c>
      <c r="K157" s="102">
        <v>1400</v>
      </c>
    </row>
    <row r="158" spans="1:11" s="71" customFormat="1" ht="12.75">
      <c r="A158" s="70"/>
      <c r="B158" s="3"/>
      <c r="C158" s="4">
        <v>637</v>
      </c>
      <c r="D158" s="2" t="s">
        <v>14</v>
      </c>
      <c r="E158" s="75"/>
      <c r="F158" s="37"/>
      <c r="G158" s="102"/>
      <c r="H158" s="102"/>
      <c r="I158" s="102">
        <v>100</v>
      </c>
      <c r="J158" s="102">
        <v>100</v>
      </c>
      <c r="K158" s="102">
        <v>100</v>
      </c>
    </row>
    <row r="159" spans="1:11" s="71" customFormat="1" ht="12.75">
      <c r="A159" s="70"/>
      <c r="B159" s="17" t="s">
        <v>34</v>
      </c>
      <c r="C159" s="18"/>
      <c r="D159" s="19" t="s">
        <v>35</v>
      </c>
      <c r="E159" s="35">
        <f aca="true" t="shared" si="36" ref="E159:J159">SUM(E160:E163)</f>
        <v>314.4</v>
      </c>
      <c r="F159" s="35">
        <f t="shared" si="36"/>
        <v>14080.300000000001</v>
      </c>
      <c r="G159" s="38">
        <f t="shared" si="36"/>
        <v>4550</v>
      </c>
      <c r="H159" s="38">
        <f>SUM(H160:H163)</f>
        <v>930</v>
      </c>
      <c r="I159" s="38">
        <f t="shared" si="36"/>
        <v>64750</v>
      </c>
      <c r="J159" s="38">
        <f t="shared" si="36"/>
        <v>750</v>
      </c>
      <c r="K159" s="38">
        <f>SUM(K160:K163)</f>
        <v>750</v>
      </c>
    </row>
    <row r="160" spans="1:11" s="71" customFormat="1" ht="12.75">
      <c r="A160" s="70"/>
      <c r="B160" s="3"/>
      <c r="C160" s="4">
        <v>633</v>
      </c>
      <c r="D160" s="2" t="s">
        <v>10</v>
      </c>
      <c r="E160" s="36">
        <v>302.88</v>
      </c>
      <c r="F160" s="36">
        <v>218.81</v>
      </c>
      <c r="G160" s="5">
        <v>4000</v>
      </c>
      <c r="H160" s="5">
        <v>800</v>
      </c>
      <c r="I160" s="5">
        <v>1500</v>
      </c>
      <c r="J160" s="5">
        <v>500</v>
      </c>
      <c r="K160" s="5">
        <v>500</v>
      </c>
    </row>
    <row r="161" spans="1:11" s="71" customFormat="1" ht="12.75">
      <c r="A161" s="70"/>
      <c r="B161" s="3"/>
      <c r="C161" s="4">
        <v>635</v>
      </c>
      <c r="D161" s="2" t="s">
        <v>12</v>
      </c>
      <c r="E161" s="36">
        <v>11.52</v>
      </c>
      <c r="F161" s="36">
        <v>90.13</v>
      </c>
      <c r="G161" s="5">
        <v>50</v>
      </c>
      <c r="H161" s="5">
        <v>30</v>
      </c>
      <c r="I161" s="102">
        <v>8050</v>
      </c>
      <c r="J161" s="5">
        <v>50</v>
      </c>
      <c r="K161" s="5">
        <v>50</v>
      </c>
    </row>
    <row r="162" spans="1:11" s="71" customFormat="1" ht="12.75">
      <c r="A162" s="70"/>
      <c r="B162" s="3"/>
      <c r="C162" s="4">
        <v>637</v>
      </c>
      <c r="D162" s="2" t="s">
        <v>14</v>
      </c>
      <c r="E162" s="74"/>
      <c r="F162" s="36"/>
      <c r="G162" s="102">
        <v>500</v>
      </c>
      <c r="H162" s="102">
        <v>100</v>
      </c>
      <c r="I162" s="5">
        <v>200</v>
      </c>
      <c r="J162" s="5">
        <v>200</v>
      </c>
      <c r="K162" s="5">
        <v>200</v>
      </c>
    </row>
    <row r="163" spans="1:11" s="71" customFormat="1" ht="12.75">
      <c r="A163" s="70"/>
      <c r="B163" s="72"/>
      <c r="C163" s="4">
        <v>717</v>
      </c>
      <c r="D163" s="2" t="s">
        <v>114</v>
      </c>
      <c r="E163" s="74"/>
      <c r="F163" s="36">
        <v>13771.36</v>
      </c>
      <c r="G163" s="5"/>
      <c r="H163" s="5"/>
      <c r="I163" s="5">
        <v>55000</v>
      </c>
      <c r="J163" s="5"/>
      <c r="K163" s="5"/>
    </row>
    <row r="164" s="71" customFormat="1" ht="12.75">
      <c r="A164" s="70"/>
    </row>
    <row r="165" spans="1:11" s="11" customFormat="1" ht="18">
      <c r="A165" s="7"/>
      <c r="B165" s="8"/>
      <c r="C165" s="9"/>
      <c r="D165" s="10" t="s">
        <v>177</v>
      </c>
      <c r="E165" s="10"/>
      <c r="F165" s="53"/>
      <c r="G165" s="97"/>
      <c r="H165" s="97"/>
      <c r="I165" s="97"/>
      <c r="J165" s="97"/>
      <c r="K165" s="97"/>
    </row>
    <row r="166" spans="1:11" s="11" customFormat="1" ht="18">
      <c r="A166" s="7"/>
      <c r="B166" s="8"/>
      <c r="C166" s="9"/>
      <c r="D166" s="10" t="s">
        <v>165</v>
      </c>
      <c r="E166" s="10"/>
      <c r="F166" s="53"/>
      <c r="G166" s="97"/>
      <c r="H166" s="97"/>
      <c r="I166" s="98"/>
      <c r="J166" s="98"/>
      <c r="K166" s="98"/>
    </row>
    <row r="167" spans="1:11" s="24" customFormat="1" ht="18">
      <c r="A167" s="2"/>
      <c r="B167" s="3"/>
      <c r="C167" s="4"/>
      <c r="D167" s="10" t="s">
        <v>162</v>
      </c>
      <c r="E167" s="2"/>
      <c r="F167" s="36"/>
      <c r="G167" s="99"/>
      <c r="H167" s="99"/>
      <c r="I167" s="99"/>
      <c r="J167" s="99"/>
      <c r="K167" s="99"/>
    </row>
    <row r="168" spans="1:11" s="81" customFormat="1" ht="12.75">
      <c r="A168" s="78"/>
      <c r="B168" s="79"/>
      <c r="C168" s="80"/>
      <c r="D168" s="25"/>
      <c r="E168" s="25" t="s">
        <v>135</v>
      </c>
      <c r="F168" s="25" t="s">
        <v>135</v>
      </c>
      <c r="G168" s="26" t="s">
        <v>174</v>
      </c>
      <c r="H168" s="26" t="s">
        <v>137</v>
      </c>
      <c r="I168" s="26"/>
      <c r="J168" s="26" t="s">
        <v>138</v>
      </c>
      <c r="K168" s="26" t="s">
        <v>138</v>
      </c>
    </row>
    <row r="169" spans="1:11" s="81" customFormat="1" ht="12.75">
      <c r="A169" s="82"/>
      <c r="B169" s="83"/>
      <c r="C169" s="84"/>
      <c r="D169" s="27" t="s">
        <v>134</v>
      </c>
      <c r="E169" s="27" t="s">
        <v>136</v>
      </c>
      <c r="F169" s="27" t="s">
        <v>136</v>
      </c>
      <c r="G169" s="27" t="s">
        <v>175</v>
      </c>
      <c r="H169" s="28" t="s">
        <v>133</v>
      </c>
      <c r="I169" s="27" t="s">
        <v>176</v>
      </c>
      <c r="J169" s="27" t="s">
        <v>139</v>
      </c>
      <c r="K169" s="27" t="s">
        <v>139</v>
      </c>
    </row>
    <row r="170" spans="1:11" s="24" customFormat="1" ht="12.75">
      <c r="A170" s="29"/>
      <c r="B170" s="30"/>
      <c r="C170" s="31"/>
      <c r="D170" s="32"/>
      <c r="E170" s="33">
        <v>2011</v>
      </c>
      <c r="F170" s="33">
        <v>2012</v>
      </c>
      <c r="G170" s="33">
        <v>2013</v>
      </c>
      <c r="H170" s="33">
        <v>2013</v>
      </c>
      <c r="I170" s="33">
        <v>2014</v>
      </c>
      <c r="J170" s="34">
        <v>2015</v>
      </c>
      <c r="K170" s="34">
        <v>2016</v>
      </c>
    </row>
    <row r="171" spans="1:11" s="24" customFormat="1" ht="12.75">
      <c r="A171" s="117"/>
      <c r="B171" s="17" t="s">
        <v>36</v>
      </c>
      <c r="C171" s="18"/>
      <c r="D171" s="19" t="s">
        <v>37</v>
      </c>
      <c r="E171" s="35">
        <f aca="true" t="shared" si="37" ref="E171:K171">SUM(E172:E174)</f>
        <v>0</v>
      </c>
      <c r="F171" s="35">
        <f t="shared" si="37"/>
        <v>0</v>
      </c>
      <c r="G171" s="38">
        <f t="shared" si="37"/>
        <v>16000</v>
      </c>
      <c r="H171" s="38">
        <f t="shared" si="37"/>
        <v>16520</v>
      </c>
      <c r="I171" s="38">
        <f t="shared" si="37"/>
        <v>2000</v>
      </c>
      <c r="J171" s="38">
        <f t="shared" si="37"/>
        <v>0</v>
      </c>
      <c r="K171" s="38">
        <f t="shared" si="37"/>
        <v>0</v>
      </c>
    </row>
    <row r="172" spans="1:11" s="24" customFormat="1" ht="12.75">
      <c r="A172" s="117"/>
      <c r="B172" s="45"/>
      <c r="C172" s="4">
        <v>633</v>
      </c>
      <c r="D172" s="2" t="s">
        <v>10</v>
      </c>
      <c r="E172" s="36"/>
      <c r="F172" s="36"/>
      <c r="G172" s="5"/>
      <c r="H172" s="5"/>
      <c r="I172" s="5"/>
      <c r="J172" s="5"/>
      <c r="K172" s="5"/>
    </row>
    <row r="173" spans="1:11" s="24" customFormat="1" ht="12.75">
      <c r="A173" s="117"/>
      <c r="B173" s="45"/>
      <c r="C173" s="4">
        <v>635</v>
      </c>
      <c r="D173" s="2" t="s">
        <v>12</v>
      </c>
      <c r="E173" s="36"/>
      <c r="F173" s="36"/>
      <c r="G173" s="5"/>
      <c r="H173" s="5">
        <v>4900</v>
      </c>
      <c r="I173" s="5"/>
      <c r="J173" s="5"/>
      <c r="K173" s="5"/>
    </row>
    <row r="174" spans="1:11" s="24" customFormat="1" ht="12.75">
      <c r="A174" s="117"/>
      <c r="B174" s="72"/>
      <c r="C174" s="4">
        <v>717</v>
      </c>
      <c r="D174" s="2" t="s">
        <v>114</v>
      </c>
      <c r="E174" s="75"/>
      <c r="F174" s="37"/>
      <c r="G174" s="102">
        <v>16000</v>
      </c>
      <c r="H174" s="102">
        <v>11620</v>
      </c>
      <c r="I174" s="102">
        <v>2000</v>
      </c>
      <c r="J174" s="102"/>
      <c r="K174" s="102"/>
    </row>
    <row r="175" spans="1:11" s="71" customFormat="1" ht="12.75">
      <c r="A175" s="70"/>
      <c r="B175" s="17" t="s">
        <v>38</v>
      </c>
      <c r="C175" s="18"/>
      <c r="D175" s="19" t="s">
        <v>39</v>
      </c>
      <c r="E175" s="35">
        <f aca="true" t="shared" si="38" ref="E175:K175">SUM(E176:E179)</f>
        <v>52.84</v>
      </c>
      <c r="F175" s="35">
        <f t="shared" si="38"/>
        <v>145.13</v>
      </c>
      <c r="G175" s="38">
        <f t="shared" si="38"/>
        <v>3555</v>
      </c>
      <c r="H175" s="38">
        <f t="shared" si="38"/>
        <v>355</v>
      </c>
      <c r="I175" s="38">
        <f t="shared" si="38"/>
        <v>1300</v>
      </c>
      <c r="J175" s="38">
        <f t="shared" si="38"/>
        <v>1300</v>
      </c>
      <c r="K175" s="38">
        <f t="shared" si="38"/>
        <v>1300</v>
      </c>
    </row>
    <row r="176" spans="1:11" s="71" customFormat="1" ht="12.75">
      <c r="A176" s="70"/>
      <c r="B176" s="3"/>
      <c r="C176" s="4">
        <v>633</v>
      </c>
      <c r="D176" s="2" t="s">
        <v>10</v>
      </c>
      <c r="E176" s="36"/>
      <c r="F176" s="36">
        <v>54.26</v>
      </c>
      <c r="G176" s="5">
        <v>3500</v>
      </c>
      <c r="H176" s="5">
        <v>300</v>
      </c>
      <c r="I176" s="5">
        <v>1000</v>
      </c>
      <c r="J176" s="5">
        <v>1000</v>
      </c>
      <c r="K176" s="5">
        <v>1000</v>
      </c>
    </row>
    <row r="177" spans="1:11" s="71" customFormat="1" ht="12.75">
      <c r="A177" s="70"/>
      <c r="B177" s="3"/>
      <c r="C177" s="4">
        <v>635</v>
      </c>
      <c r="D177" s="2" t="s">
        <v>12</v>
      </c>
      <c r="E177" s="36"/>
      <c r="F177" s="36"/>
      <c r="G177" s="5"/>
      <c r="H177" s="5"/>
      <c r="I177" s="5">
        <v>240</v>
      </c>
      <c r="J177" s="5">
        <v>240</v>
      </c>
      <c r="K177" s="5">
        <v>240</v>
      </c>
    </row>
    <row r="178" spans="1:11" s="71" customFormat="1" ht="12.75">
      <c r="A178" s="70"/>
      <c r="B178" s="3"/>
      <c r="C178" s="4">
        <v>636</v>
      </c>
      <c r="D178" s="2" t="s">
        <v>13</v>
      </c>
      <c r="E178" s="36"/>
      <c r="F178" s="36">
        <v>38.03</v>
      </c>
      <c r="G178" s="5"/>
      <c r="H178" s="5"/>
      <c r="I178" s="5"/>
      <c r="J178" s="5"/>
      <c r="K178" s="5"/>
    </row>
    <row r="179" spans="1:11" s="71" customFormat="1" ht="12.75">
      <c r="A179" s="70"/>
      <c r="B179" s="3"/>
      <c r="C179" s="4">
        <v>637</v>
      </c>
      <c r="D179" s="2" t="s">
        <v>14</v>
      </c>
      <c r="E179" s="36">
        <v>52.84</v>
      </c>
      <c r="F179" s="36">
        <v>52.84</v>
      </c>
      <c r="G179" s="5">
        <v>55</v>
      </c>
      <c r="H179" s="5">
        <v>55</v>
      </c>
      <c r="I179" s="5">
        <v>60</v>
      </c>
      <c r="J179" s="5">
        <v>60</v>
      </c>
      <c r="K179" s="5">
        <v>60</v>
      </c>
    </row>
    <row r="180" spans="1:11" s="71" customFormat="1" ht="12.75">
      <c r="A180" s="70"/>
      <c r="B180" s="17" t="s">
        <v>40</v>
      </c>
      <c r="C180" s="18"/>
      <c r="D180" s="19" t="s">
        <v>41</v>
      </c>
      <c r="E180" s="35">
        <f aca="true" t="shared" si="39" ref="E180:K180">SUM(E181:E183)</f>
        <v>628.63</v>
      </c>
      <c r="F180" s="35">
        <f t="shared" si="39"/>
        <v>2503.07</v>
      </c>
      <c r="G180" s="38">
        <f t="shared" si="39"/>
        <v>780</v>
      </c>
      <c r="H180" s="38">
        <f t="shared" si="39"/>
        <v>230</v>
      </c>
      <c r="I180" s="38">
        <f t="shared" si="39"/>
        <v>2000</v>
      </c>
      <c r="J180" s="38">
        <f t="shared" si="39"/>
        <v>2000</v>
      </c>
      <c r="K180" s="38">
        <f t="shared" si="39"/>
        <v>2000</v>
      </c>
    </row>
    <row r="181" spans="1:11" s="71" customFormat="1" ht="12.75">
      <c r="A181" s="70"/>
      <c r="B181" s="45"/>
      <c r="C181" s="4">
        <v>633</v>
      </c>
      <c r="D181" s="2" t="s">
        <v>10</v>
      </c>
      <c r="E181" s="37">
        <v>218.83</v>
      </c>
      <c r="F181" s="37">
        <v>1807.09</v>
      </c>
      <c r="G181" s="102">
        <v>0</v>
      </c>
      <c r="H181" s="102">
        <v>50</v>
      </c>
      <c r="I181" s="102"/>
      <c r="J181" s="102"/>
      <c r="K181" s="102"/>
    </row>
    <row r="182" spans="1:11" s="71" customFormat="1" ht="12.75">
      <c r="A182" s="70"/>
      <c r="B182" s="76"/>
      <c r="C182" s="4">
        <v>635</v>
      </c>
      <c r="D182" s="2" t="s">
        <v>12</v>
      </c>
      <c r="E182" s="36">
        <v>371.2</v>
      </c>
      <c r="F182" s="36">
        <v>666.18</v>
      </c>
      <c r="G182" s="5">
        <v>720</v>
      </c>
      <c r="H182" s="5">
        <v>120</v>
      </c>
      <c r="I182" s="5">
        <v>1850</v>
      </c>
      <c r="J182" s="5">
        <v>1850</v>
      </c>
      <c r="K182" s="5">
        <v>1850</v>
      </c>
    </row>
    <row r="183" spans="1:11" s="71" customFormat="1" ht="12.75">
      <c r="A183" s="70"/>
      <c r="B183" s="72"/>
      <c r="C183" s="4">
        <v>637</v>
      </c>
      <c r="D183" s="2" t="s">
        <v>14</v>
      </c>
      <c r="E183" s="37">
        <v>38.6</v>
      </c>
      <c r="F183" s="37">
        <v>29.8</v>
      </c>
      <c r="G183" s="102">
        <v>60</v>
      </c>
      <c r="H183" s="102">
        <v>60</v>
      </c>
      <c r="I183" s="102">
        <v>150</v>
      </c>
      <c r="J183" s="102">
        <v>150</v>
      </c>
      <c r="K183" s="102">
        <v>150</v>
      </c>
    </row>
    <row r="184" spans="1:11" s="71" customFormat="1" ht="12.75">
      <c r="A184" s="70"/>
      <c r="B184" s="17" t="s">
        <v>62</v>
      </c>
      <c r="C184" s="18"/>
      <c r="D184" s="19" t="s">
        <v>145</v>
      </c>
      <c r="E184" s="35">
        <f aca="true" t="shared" si="40" ref="E184:K184">SUM(E185:E186)</f>
        <v>0</v>
      </c>
      <c r="F184" s="35">
        <f t="shared" si="40"/>
        <v>0</v>
      </c>
      <c r="G184" s="38">
        <f t="shared" si="40"/>
        <v>225</v>
      </c>
      <c r="H184" s="38">
        <f t="shared" si="40"/>
        <v>50</v>
      </c>
      <c r="I184" s="38">
        <f t="shared" si="40"/>
        <v>300</v>
      </c>
      <c r="J184" s="38">
        <f t="shared" si="40"/>
        <v>300</v>
      </c>
      <c r="K184" s="38">
        <f t="shared" si="40"/>
        <v>300</v>
      </c>
    </row>
    <row r="185" spans="1:11" s="71" customFormat="1" ht="12.75">
      <c r="A185" s="70"/>
      <c r="B185" s="45"/>
      <c r="C185" s="4">
        <v>633</v>
      </c>
      <c r="D185" s="2" t="s">
        <v>10</v>
      </c>
      <c r="E185" s="37"/>
      <c r="F185" s="37"/>
      <c r="G185" s="102"/>
      <c r="H185" s="102">
        <v>50</v>
      </c>
      <c r="I185" s="102">
        <v>100</v>
      </c>
      <c r="J185" s="102">
        <v>100</v>
      </c>
      <c r="K185" s="102">
        <v>100</v>
      </c>
    </row>
    <row r="186" spans="1:11" s="71" customFormat="1" ht="12.75">
      <c r="A186" s="70"/>
      <c r="B186" s="45"/>
      <c r="C186" s="4">
        <v>635</v>
      </c>
      <c r="D186" s="2" t="s">
        <v>12</v>
      </c>
      <c r="E186" s="37"/>
      <c r="F186" s="37"/>
      <c r="G186" s="102">
        <v>225</v>
      </c>
      <c r="H186" s="102"/>
      <c r="I186" s="102">
        <v>200</v>
      </c>
      <c r="J186" s="102">
        <v>200</v>
      </c>
      <c r="K186" s="102">
        <v>200</v>
      </c>
    </row>
    <row r="187" spans="1:11" s="71" customFormat="1" ht="12.75">
      <c r="A187" s="70"/>
      <c r="B187" s="17" t="s">
        <v>42</v>
      </c>
      <c r="C187" s="18"/>
      <c r="D187" s="19" t="s">
        <v>43</v>
      </c>
      <c r="E187" s="35">
        <f aca="true" t="shared" si="41" ref="E187:K187">SUM(E188:E193)</f>
        <v>14615.43</v>
      </c>
      <c r="F187" s="35">
        <f t="shared" si="41"/>
        <v>3570.99</v>
      </c>
      <c r="G187" s="38">
        <f t="shared" si="41"/>
        <v>32200</v>
      </c>
      <c r="H187" s="38">
        <f t="shared" si="41"/>
        <v>1250</v>
      </c>
      <c r="I187" s="38">
        <f t="shared" si="41"/>
        <v>42650</v>
      </c>
      <c r="J187" s="38">
        <f t="shared" si="41"/>
        <v>2650</v>
      </c>
      <c r="K187" s="38">
        <f t="shared" si="41"/>
        <v>2650</v>
      </c>
    </row>
    <row r="188" spans="1:11" s="71" customFormat="1" ht="12.75">
      <c r="A188" s="73"/>
      <c r="B188" s="3"/>
      <c r="C188" s="4">
        <v>633</v>
      </c>
      <c r="D188" s="2" t="s">
        <v>10</v>
      </c>
      <c r="E188" s="36">
        <v>1064.22</v>
      </c>
      <c r="F188" s="36">
        <v>148.99</v>
      </c>
      <c r="G188" s="5">
        <v>400</v>
      </c>
      <c r="H188" s="5">
        <v>200</v>
      </c>
      <c r="I188" s="5">
        <v>700</v>
      </c>
      <c r="J188" s="5">
        <v>700</v>
      </c>
      <c r="K188" s="5">
        <v>700</v>
      </c>
    </row>
    <row r="189" spans="1:11" s="71" customFormat="1" ht="12.75">
      <c r="A189" s="73"/>
      <c r="B189" s="72"/>
      <c r="C189" s="4">
        <v>634</v>
      </c>
      <c r="D189" s="2" t="s">
        <v>11</v>
      </c>
      <c r="E189" s="36">
        <v>178.24</v>
      </c>
      <c r="F189" s="36">
        <v>206.23</v>
      </c>
      <c r="G189" s="5">
        <v>700</v>
      </c>
      <c r="H189" s="5">
        <v>300</v>
      </c>
      <c r="I189" s="5">
        <v>700</v>
      </c>
      <c r="J189" s="5">
        <v>700</v>
      </c>
      <c r="K189" s="5">
        <v>700</v>
      </c>
    </row>
    <row r="190" spans="1:11" s="71" customFormat="1" ht="12.75">
      <c r="A190" s="73"/>
      <c r="B190" s="72"/>
      <c r="C190" s="4">
        <v>635</v>
      </c>
      <c r="D190" s="2" t="s">
        <v>12</v>
      </c>
      <c r="E190" s="36">
        <v>1572.52</v>
      </c>
      <c r="F190" s="36">
        <v>858.67</v>
      </c>
      <c r="G190" s="5">
        <v>600</v>
      </c>
      <c r="H190" s="5">
        <v>650</v>
      </c>
      <c r="I190" s="5">
        <v>750</v>
      </c>
      <c r="J190" s="5">
        <v>750</v>
      </c>
      <c r="K190" s="5">
        <v>750</v>
      </c>
    </row>
    <row r="191" spans="1:11" s="71" customFormat="1" ht="12.75">
      <c r="A191" s="73"/>
      <c r="B191" s="72"/>
      <c r="C191" s="4">
        <v>637</v>
      </c>
      <c r="D191" s="2" t="s">
        <v>14</v>
      </c>
      <c r="E191" s="74"/>
      <c r="F191" s="36"/>
      <c r="G191" s="5">
        <v>500</v>
      </c>
      <c r="H191" s="5">
        <v>100</v>
      </c>
      <c r="I191" s="5">
        <v>500</v>
      </c>
      <c r="J191" s="5">
        <v>500</v>
      </c>
      <c r="K191" s="5">
        <v>500</v>
      </c>
    </row>
    <row r="192" spans="1:11" s="71" customFormat="1" ht="12.75">
      <c r="A192" s="73"/>
      <c r="B192" s="72"/>
      <c r="C192" s="4">
        <v>713</v>
      </c>
      <c r="D192" s="2" t="s">
        <v>146</v>
      </c>
      <c r="E192" s="74"/>
      <c r="F192" s="36"/>
      <c r="G192" s="5"/>
      <c r="H192" s="5"/>
      <c r="I192" s="5"/>
      <c r="J192" s="5"/>
      <c r="K192" s="5"/>
    </row>
    <row r="193" spans="1:11" s="71" customFormat="1" ht="12.75">
      <c r="A193" s="73"/>
      <c r="B193" s="72"/>
      <c r="C193" s="4">
        <v>717</v>
      </c>
      <c r="D193" s="2" t="s">
        <v>114</v>
      </c>
      <c r="E193" s="36">
        <v>11800.45</v>
      </c>
      <c r="F193" s="36">
        <v>2357.1</v>
      </c>
      <c r="G193" s="5">
        <v>30000</v>
      </c>
      <c r="H193" s="5"/>
      <c r="I193" s="5">
        <v>40000</v>
      </c>
      <c r="J193" s="5"/>
      <c r="K193" s="5"/>
    </row>
    <row r="194" spans="1:11" s="14" customFormat="1" ht="12.75">
      <c r="A194" s="91">
        <v>4</v>
      </c>
      <c r="B194" s="92" t="s">
        <v>113</v>
      </c>
      <c r="C194" s="93"/>
      <c r="D194" s="91" t="s">
        <v>44</v>
      </c>
      <c r="E194" s="94">
        <f aca="true" t="shared" si="42" ref="E194:K194">SUM(E195+E202+E212+E218+E223+E228)</f>
        <v>6987.469999999999</v>
      </c>
      <c r="F194" s="94">
        <f t="shared" si="42"/>
        <v>6052.11</v>
      </c>
      <c r="G194" s="95">
        <f t="shared" si="42"/>
        <v>7230</v>
      </c>
      <c r="H194" s="95">
        <f t="shared" si="42"/>
        <v>6240</v>
      </c>
      <c r="I194" s="95">
        <f t="shared" si="42"/>
        <v>14575</v>
      </c>
      <c r="J194" s="95">
        <f t="shared" si="42"/>
        <v>9775</v>
      </c>
      <c r="K194" s="95">
        <f t="shared" si="42"/>
        <v>9775</v>
      </c>
    </row>
    <row r="195" spans="1:11" s="24" customFormat="1" ht="12.75">
      <c r="A195" s="15"/>
      <c r="B195" s="17" t="s">
        <v>28</v>
      </c>
      <c r="C195" s="18"/>
      <c r="D195" s="19" t="s">
        <v>29</v>
      </c>
      <c r="E195" s="35">
        <f aca="true" t="shared" si="43" ref="E195:K195">SUM(E196:E201)</f>
        <v>2280.15</v>
      </c>
      <c r="F195" s="35">
        <f t="shared" si="43"/>
        <v>1189.12</v>
      </c>
      <c r="G195" s="38">
        <f t="shared" si="43"/>
        <v>1231</v>
      </c>
      <c r="H195" s="38">
        <f t="shared" si="43"/>
        <v>827</v>
      </c>
      <c r="I195" s="38">
        <f t="shared" si="43"/>
        <v>1080</v>
      </c>
      <c r="J195" s="38">
        <f t="shared" si="43"/>
        <v>1080</v>
      </c>
      <c r="K195" s="38">
        <f t="shared" si="43"/>
        <v>1080</v>
      </c>
    </row>
    <row r="196" spans="1:11" s="24" customFormat="1" ht="12.75">
      <c r="A196" s="15"/>
      <c r="B196" s="3"/>
      <c r="C196" s="4">
        <v>610</v>
      </c>
      <c r="D196" s="2" t="s">
        <v>4</v>
      </c>
      <c r="E196" s="36">
        <v>20</v>
      </c>
      <c r="F196" s="36">
        <v>20</v>
      </c>
      <c r="G196" s="5">
        <v>20</v>
      </c>
      <c r="H196" s="5">
        <v>20</v>
      </c>
      <c r="I196" s="5">
        <v>20</v>
      </c>
      <c r="J196" s="5">
        <v>20</v>
      </c>
      <c r="K196" s="5">
        <v>20</v>
      </c>
    </row>
    <row r="197" spans="1:11" s="24" customFormat="1" ht="12.75">
      <c r="A197" s="15"/>
      <c r="B197" s="3"/>
      <c r="C197" s="4">
        <v>620</v>
      </c>
      <c r="D197" s="2" t="s">
        <v>5</v>
      </c>
      <c r="E197" s="36">
        <v>7</v>
      </c>
      <c r="F197" s="36">
        <v>7</v>
      </c>
      <c r="G197" s="5">
        <v>7</v>
      </c>
      <c r="H197" s="5">
        <v>7</v>
      </c>
      <c r="I197" s="5">
        <v>7</v>
      </c>
      <c r="J197" s="5">
        <v>7</v>
      </c>
      <c r="K197" s="5">
        <v>7</v>
      </c>
    </row>
    <row r="198" spans="1:11" s="24" customFormat="1" ht="12.75">
      <c r="A198" s="15"/>
      <c r="B198" s="3"/>
      <c r="C198" s="4">
        <v>633</v>
      </c>
      <c r="D198" s="2" t="s">
        <v>10</v>
      </c>
      <c r="E198" s="36">
        <v>220.55</v>
      </c>
      <c r="F198" s="36">
        <v>43.95</v>
      </c>
      <c r="G198" s="5">
        <v>204</v>
      </c>
      <c r="H198" s="5">
        <v>50</v>
      </c>
      <c r="I198" s="5">
        <v>53</v>
      </c>
      <c r="J198" s="5">
        <v>53</v>
      </c>
      <c r="K198" s="5">
        <v>53</v>
      </c>
    </row>
    <row r="199" spans="1:11" s="24" customFormat="1" ht="12.75">
      <c r="A199" s="15"/>
      <c r="B199" s="3"/>
      <c r="C199" s="4">
        <v>634</v>
      </c>
      <c r="D199" s="2" t="s">
        <v>11</v>
      </c>
      <c r="E199" s="36">
        <v>203.8</v>
      </c>
      <c r="F199" s="36">
        <v>670.17</v>
      </c>
      <c r="G199" s="5">
        <v>1000</v>
      </c>
      <c r="H199" s="5">
        <v>750</v>
      </c>
      <c r="I199" s="5">
        <v>1000</v>
      </c>
      <c r="J199" s="5">
        <v>1000</v>
      </c>
      <c r="K199" s="5">
        <v>1000</v>
      </c>
    </row>
    <row r="200" spans="1:11" s="24" customFormat="1" ht="12.75">
      <c r="A200" s="15"/>
      <c r="B200" s="3"/>
      <c r="C200" s="4">
        <v>635</v>
      </c>
      <c r="D200" s="2" t="s">
        <v>12</v>
      </c>
      <c r="E200" s="36"/>
      <c r="F200" s="37">
        <v>448</v>
      </c>
      <c r="G200" s="5"/>
      <c r="H200" s="5"/>
      <c r="I200" s="5"/>
      <c r="J200" s="5"/>
      <c r="K200" s="5"/>
    </row>
    <row r="201" spans="1:11" s="24" customFormat="1" ht="12.75">
      <c r="A201" s="15"/>
      <c r="B201" s="3"/>
      <c r="C201" s="4">
        <v>637</v>
      </c>
      <c r="D201" s="2" t="s">
        <v>14</v>
      </c>
      <c r="E201" s="36">
        <v>1828.8</v>
      </c>
      <c r="F201" s="36"/>
      <c r="G201" s="5"/>
      <c r="H201" s="5"/>
      <c r="I201" s="5"/>
      <c r="J201" s="5"/>
      <c r="K201" s="5"/>
    </row>
    <row r="202" spans="1:11" s="24" customFormat="1" ht="12.75">
      <c r="A202" s="15"/>
      <c r="B202" s="17" t="s">
        <v>30</v>
      </c>
      <c r="C202" s="18"/>
      <c r="D202" s="19" t="s">
        <v>168</v>
      </c>
      <c r="E202" s="35">
        <f aca="true" t="shared" si="44" ref="E202:J202">SUM(E203:E205)</f>
        <v>0</v>
      </c>
      <c r="F202" s="35">
        <f t="shared" si="44"/>
        <v>789.22</v>
      </c>
      <c r="G202" s="38">
        <f t="shared" si="44"/>
        <v>1054</v>
      </c>
      <c r="H202" s="38">
        <f t="shared" si="44"/>
        <v>1104</v>
      </c>
      <c r="I202" s="38">
        <f t="shared" si="44"/>
        <v>2055</v>
      </c>
      <c r="J202" s="38">
        <f t="shared" si="44"/>
        <v>2055</v>
      </c>
      <c r="K202" s="38">
        <f>SUM(K203:K205)</f>
        <v>2055</v>
      </c>
    </row>
    <row r="203" spans="1:11" s="24" customFormat="1" ht="12.75">
      <c r="A203" s="15"/>
      <c r="B203" s="45"/>
      <c r="C203" s="4">
        <v>620</v>
      </c>
      <c r="D203" s="2" t="s">
        <v>5</v>
      </c>
      <c r="E203" s="37"/>
      <c r="F203" s="37">
        <v>5.47</v>
      </c>
      <c r="G203" s="102">
        <v>4</v>
      </c>
      <c r="H203" s="102">
        <v>4</v>
      </c>
      <c r="I203" s="102">
        <v>365</v>
      </c>
      <c r="J203" s="102">
        <v>365</v>
      </c>
      <c r="K203" s="102">
        <v>365</v>
      </c>
    </row>
    <row r="204" spans="1:11" s="24" customFormat="1" ht="12.75">
      <c r="A204" s="15"/>
      <c r="B204" s="45"/>
      <c r="C204" s="4">
        <v>633</v>
      </c>
      <c r="D204" s="2" t="s">
        <v>10</v>
      </c>
      <c r="E204" s="37"/>
      <c r="F204" s="37"/>
      <c r="G204" s="102">
        <v>550</v>
      </c>
      <c r="H204" s="102">
        <v>350</v>
      </c>
      <c r="I204" s="102">
        <v>690</v>
      </c>
      <c r="J204" s="102">
        <v>690</v>
      </c>
      <c r="K204" s="102">
        <v>690</v>
      </c>
    </row>
    <row r="205" spans="1:11" s="24" customFormat="1" ht="12.75">
      <c r="A205" s="15"/>
      <c r="B205" s="3"/>
      <c r="C205" s="4">
        <v>637</v>
      </c>
      <c r="D205" s="2" t="s">
        <v>14</v>
      </c>
      <c r="E205" s="36"/>
      <c r="F205" s="37">
        <v>783.75</v>
      </c>
      <c r="G205" s="5">
        <v>500</v>
      </c>
      <c r="H205" s="5">
        <v>750</v>
      </c>
      <c r="I205" s="5">
        <v>1000</v>
      </c>
      <c r="J205" s="5">
        <v>1000</v>
      </c>
      <c r="K205" s="5">
        <v>1000</v>
      </c>
    </row>
    <row r="206" spans="1:11" s="11" customFormat="1" ht="18">
      <c r="A206" s="7"/>
      <c r="B206" s="8"/>
      <c r="C206" s="9"/>
      <c r="D206" s="10" t="s">
        <v>177</v>
      </c>
      <c r="E206" s="10"/>
      <c r="F206" s="53"/>
      <c r="G206" s="97"/>
      <c r="H206" s="97"/>
      <c r="I206" s="97"/>
      <c r="J206" s="97"/>
      <c r="K206" s="97"/>
    </row>
    <row r="207" spans="1:11" s="11" customFormat="1" ht="18">
      <c r="A207" s="7"/>
      <c r="B207" s="8"/>
      <c r="C207" s="9"/>
      <c r="D207" s="10" t="s">
        <v>165</v>
      </c>
      <c r="E207" s="10"/>
      <c r="F207" s="53"/>
      <c r="G207" s="97"/>
      <c r="H207" s="97"/>
      <c r="I207" s="98"/>
      <c r="J207" s="98"/>
      <c r="K207" s="98"/>
    </row>
    <row r="208" spans="1:11" s="24" customFormat="1" ht="18">
      <c r="A208" s="2"/>
      <c r="B208" s="3"/>
      <c r="C208" s="4"/>
      <c r="D208" s="10" t="s">
        <v>162</v>
      </c>
      <c r="E208" s="2"/>
      <c r="F208" s="36"/>
      <c r="G208" s="99"/>
      <c r="H208" s="99"/>
      <c r="I208" s="99"/>
      <c r="J208" s="99"/>
      <c r="K208" s="99"/>
    </row>
    <row r="209" spans="1:11" s="81" customFormat="1" ht="12.75">
      <c r="A209" s="78"/>
      <c r="B209" s="79"/>
      <c r="C209" s="80"/>
      <c r="D209" s="25"/>
      <c r="E209" s="25" t="s">
        <v>135</v>
      </c>
      <c r="F209" s="25" t="s">
        <v>135</v>
      </c>
      <c r="G209" s="26" t="s">
        <v>174</v>
      </c>
      <c r="H209" s="26" t="s">
        <v>137</v>
      </c>
      <c r="I209" s="26"/>
      <c r="J209" s="26" t="s">
        <v>138</v>
      </c>
      <c r="K209" s="26" t="s">
        <v>138</v>
      </c>
    </row>
    <row r="210" spans="1:11" s="81" customFormat="1" ht="12.75">
      <c r="A210" s="82"/>
      <c r="B210" s="83"/>
      <c r="C210" s="84"/>
      <c r="D210" s="27" t="s">
        <v>134</v>
      </c>
      <c r="E210" s="27" t="s">
        <v>136</v>
      </c>
      <c r="F210" s="27" t="s">
        <v>136</v>
      </c>
      <c r="G210" s="27" t="s">
        <v>175</v>
      </c>
      <c r="H210" s="28" t="s">
        <v>133</v>
      </c>
      <c r="I210" s="27" t="s">
        <v>176</v>
      </c>
      <c r="J210" s="27" t="s">
        <v>139</v>
      </c>
      <c r="K210" s="27" t="s">
        <v>139</v>
      </c>
    </row>
    <row r="211" spans="1:11" s="24" customFormat="1" ht="12.75">
      <c r="A211" s="29"/>
      <c r="B211" s="30"/>
      <c r="C211" s="31"/>
      <c r="D211" s="32"/>
      <c r="E211" s="33">
        <v>2011</v>
      </c>
      <c r="F211" s="33">
        <v>2012</v>
      </c>
      <c r="G211" s="33">
        <v>2013</v>
      </c>
      <c r="H211" s="33">
        <v>2013</v>
      </c>
      <c r="I211" s="33">
        <v>2014</v>
      </c>
      <c r="J211" s="34">
        <v>2015</v>
      </c>
      <c r="K211" s="34">
        <v>2016</v>
      </c>
    </row>
    <row r="212" spans="1:11" s="24" customFormat="1" ht="12.75">
      <c r="A212" s="117"/>
      <c r="B212" s="17" t="s">
        <v>32</v>
      </c>
      <c r="C212" s="18"/>
      <c r="D212" s="19" t="s">
        <v>33</v>
      </c>
      <c r="E212" s="35">
        <f aca="true" t="shared" si="45" ref="E212:J212">SUM(E213:E217)</f>
        <v>414.46</v>
      </c>
      <c r="F212" s="35">
        <f t="shared" si="45"/>
        <v>1139.9</v>
      </c>
      <c r="G212" s="38">
        <f t="shared" si="45"/>
        <v>1120</v>
      </c>
      <c r="H212" s="38">
        <f t="shared" si="45"/>
        <v>970</v>
      </c>
      <c r="I212" s="38">
        <f t="shared" si="45"/>
        <v>5800</v>
      </c>
      <c r="J212" s="38">
        <f t="shared" si="45"/>
        <v>1000</v>
      </c>
      <c r="K212" s="38">
        <f>SUM(K213:K217)</f>
        <v>1000</v>
      </c>
    </row>
    <row r="213" spans="1:11" s="24" customFormat="1" ht="12.75">
      <c r="A213" s="117"/>
      <c r="B213" s="3"/>
      <c r="C213" s="4">
        <v>610</v>
      </c>
      <c r="D213" s="2" t="s">
        <v>4</v>
      </c>
      <c r="E213" s="36"/>
      <c r="F213" s="36">
        <v>336.99</v>
      </c>
      <c r="G213" s="5"/>
      <c r="H213" s="5"/>
      <c r="I213" s="5">
        <v>3250</v>
      </c>
      <c r="J213" s="5"/>
      <c r="K213" s="5"/>
    </row>
    <row r="214" spans="1:11" s="24" customFormat="1" ht="12.75">
      <c r="A214" s="117"/>
      <c r="B214" s="3"/>
      <c r="C214" s="4">
        <v>620</v>
      </c>
      <c r="D214" s="2" t="s">
        <v>5</v>
      </c>
      <c r="E214" s="36"/>
      <c r="F214" s="36">
        <v>119.56</v>
      </c>
      <c r="G214" s="5"/>
      <c r="H214" s="5"/>
      <c r="I214" s="5">
        <v>1150</v>
      </c>
      <c r="J214" s="5"/>
      <c r="K214" s="5"/>
    </row>
    <row r="215" spans="1:11" s="24" customFormat="1" ht="12.75">
      <c r="A215" s="117"/>
      <c r="B215" s="3"/>
      <c r="C215" s="4">
        <v>632</v>
      </c>
      <c r="D215" s="2" t="s">
        <v>9</v>
      </c>
      <c r="E215" s="36"/>
      <c r="F215" s="36">
        <v>235.12</v>
      </c>
      <c r="G215" s="5">
        <v>250</v>
      </c>
      <c r="H215" s="5">
        <v>350</v>
      </c>
      <c r="I215" s="5">
        <v>300</v>
      </c>
      <c r="J215" s="5">
        <v>300</v>
      </c>
      <c r="K215" s="5">
        <v>300</v>
      </c>
    </row>
    <row r="216" spans="1:11" s="24" customFormat="1" ht="12.75">
      <c r="A216" s="117"/>
      <c r="B216" s="3"/>
      <c r="C216" s="4">
        <v>633</v>
      </c>
      <c r="D216" s="2" t="s">
        <v>10</v>
      </c>
      <c r="E216" s="36">
        <v>349.71</v>
      </c>
      <c r="F216" s="36">
        <v>399.48</v>
      </c>
      <c r="G216" s="5">
        <v>800</v>
      </c>
      <c r="H216" s="5">
        <v>550</v>
      </c>
      <c r="I216" s="5">
        <v>1000</v>
      </c>
      <c r="J216" s="5">
        <v>600</v>
      </c>
      <c r="K216" s="5">
        <v>600</v>
      </c>
    </row>
    <row r="217" spans="1:11" s="24" customFormat="1" ht="12.75">
      <c r="A217" s="117"/>
      <c r="B217" s="3"/>
      <c r="C217" s="4">
        <v>637</v>
      </c>
      <c r="D217" s="2" t="s">
        <v>14</v>
      </c>
      <c r="E217" s="36">
        <v>64.75</v>
      </c>
      <c r="F217" s="36">
        <v>48.75</v>
      </c>
      <c r="G217" s="5">
        <v>70</v>
      </c>
      <c r="H217" s="5">
        <v>70</v>
      </c>
      <c r="I217" s="5">
        <v>100</v>
      </c>
      <c r="J217" s="5">
        <v>100</v>
      </c>
      <c r="K217" s="5">
        <v>100</v>
      </c>
    </row>
    <row r="218" spans="1:11" s="24" customFormat="1" ht="12.75">
      <c r="A218" s="15"/>
      <c r="B218" s="17" t="s">
        <v>45</v>
      </c>
      <c r="C218" s="18"/>
      <c r="D218" s="19" t="s">
        <v>46</v>
      </c>
      <c r="E218" s="35">
        <f aca="true" t="shared" si="46" ref="E218:J218">SUM(E219:E222)</f>
        <v>2995.2999999999997</v>
      </c>
      <c r="F218" s="35">
        <f t="shared" si="46"/>
        <v>2810.71</v>
      </c>
      <c r="G218" s="38">
        <f t="shared" si="46"/>
        <v>2605</v>
      </c>
      <c r="H218" s="38">
        <f t="shared" si="46"/>
        <v>2405</v>
      </c>
      <c r="I218" s="38">
        <f t="shared" si="46"/>
        <v>3125</v>
      </c>
      <c r="J218" s="38">
        <f t="shared" si="46"/>
        <v>3125</v>
      </c>
      <c r="K218" s="38">
        <f>SUM(K219:K222)</f>
        <v>3125</v>
      </c>
    </row>
    <row r="219" spans="1:11" s="24" customFormat="1" ht="12.75">
      <c r="A219" s="15"/>
      <c r="B219" s="3"/>
      <c r="C219" s="4">
        <v>620</v>
      </c>
      <c r="D219" s="2" t="s">
        <v>5</v>
      </c>
      <c r="E219" s="36">
        <v>4.33</v>
      </c>
      <c r="F219" s="36">
        <v>3.84</v>
      </c>
      <c r="G219" s="5">
        <v>5</v>
      </c>
      <c r="H219" s="5">
        <v>5</v>
      </c>
      <c r="I219" s="5">
        <v>225</v>
      </c>
      <c r="J219" s="5">
        <v>225</v>
      </c>
      <c r="K219" s="5">
        <v>225</v>
      </c>
    </row>
    <row r="220" spans="1:11" s="24" customFormat="1" ht="12.75">
      <c r="A220" s="15"/>
      <c r="B220" s="3"/>
      <c r="C220" s="4">
        <v>632</v>
      </c>
      <c r="D220" s="2" t="s">
        <v>9</v>
      </c>
      <c r="E220" s="36">
        <v>2215.64</v>
      </c>
      <c r="F220" s="36">
        <v>1763.99</v>
      </c>
      <c r="G220" s="5">
        <v>2000</v>
      </c>
      <c r="H220" s="5">
        <v>1800</v>
      </c>
      <c r="I220" s="5">
        <v>2000</v>
      </c>
      <c r="J220" s="5">
        <v>2000</v>
      </c>
      <c r="K220" s="5">
        <v>2000</v>
      </c>
    </row>
    <row r="221" spans="1:11" s="24" customFormat="1" ht="12.75">
      <c r="A221" s="15"/>
      <c r="B221" s="3"/>
      <c r="C221" s="4">
        <v>633</v>
      </c>
      <c r="D221" s="2" t="s">
        <v>10</v>
      </c>
      <c r="E221" s="36">
        <v>231.33</v>
      </c>
      <c r="F221" s="36">
        <v>570.48</v>
      </c>
      <c r="G221" s="5">
        <v>100</v>
      </c>
      <c r="H221" s="5">
        <v>100</v>
      </c>
      <c r="I221" s="5">
        <v>300</v>
      </c>
      <c r="J221" s="5">
        <v>300</v>
      </c>
      <c r="K221" s="5">
        <v>300</v>
      </c>
    </row>
    <row r="222" spans="1:11" s="24" customFormat="1" ht="12.75">
      <c r="A222" s="15"/>
      <c r="B222" s="3"/>
      <c r="C222" s="4">
        <v>637</v>
      </c>
      <c r="D222" s="2" t="s">
        <v>14</v>
      </c>
      <c r="E222" s="36">
        <v>544</v>
      </c>
      <c r="F222" s="36">
        <v>472.4</v>
      </c>
      <c r="G222" s="5">
        <v>500</v>
      </c>
      <c r="H222" s="5">
        <v>500</v>
      </c>
      <c r="I222" s="5">
        <v>600</v>
      </c>
      <c r="J222" s="5">
        <v>600</v>
      </c>
      <c r="K222" s="5">
        <v>600</v>
      </c>
    </row>
    <row r="223" spans="1:11" s="24" customFormat="1" ht="12.75">
      <c r="A223" s="15"/>
      <c r="B223" s="17" t="s">
        <v>36</v>
      </c>
      <c r="C223" s="18"/>
      <c r="D223" s="19" t="s">
        <v>47</v>
      </c>
      <c r="E223" s="35">
        <f aca="true" t="shared" si="47" ref="E223:J223">SUM(E224:E227)</f>
        <v>120.4</v>
      </c>
      <c r="F223" s="35">
        <f t="shared" si="47"/>
        <v>20.4</v>
      </c>
      <c r="G223" s="38">
        <f t="shared" si="47"/>
        <v>50</v>
      </c>
      <c r="H223" s="38">
        <f t="shared" si="47"/>
        <v>30</v>
      </c>
      <c r="I223" s="38">
        <f t="shared" si="47"/>
        <v>30</v>
      </c>
      <c r="J223" s="38">
        <f t="shared" si="47"/>
        <v>30</v>
      </c>
      <c r="K223" s="38">
        <f>SUM(K224:K227)</f>
        <v>30</v>
      </c>
    </row>
    <row r="224" spans="1:11" s="24" customFormat="1" ht="12.75">
      <c r="A224" s="15"/>
      <c r="B224" s="3"/>
      <c r="C224" s="4">
        <v>620</v>
      </c>
      <c r="D224" s="2" t="s">
        <v>5</v>
      </c>
      <c r="E224" s="36"/>
      <c r="F224" s="36"/>
      <c r="G224" s="5"/>
      <c r="H224" s="5"/>
      <c r="I224" s="5"/>
      <c r="J224" s="5"/>
      <c r="K224" s="5"/>
    </row>
    <row r="225" spans="1:11" s="24" customFormat="1" ht="12.75">
      <c r="A225" s="15"/>
      <c r="B225" s="3"/>
      <c r="C225" s="4">
        <v>633</v>
      </c>
      <c r="D225" s="2" t="s">
        <v>10</v>
      </c>
      <c r="E225" s="36">
        <v>100</v>
      </c>
      <c r="F225" s="36"/>
      <c r="G225" s="5"/>
      <c r="H225" s="5"/>
      <c r="I225" s="5"/>
      <c r="J225" s="5"/>
      <c r="K225" s="5"/>
    </row>
    <row r="226" spans="1:11" s="24" customFormat="1" ht="12.75">
      <c r="A226" s="15"/>
      <c r="B226" s="3"/>
      <c r="C226" s="4">
        <v>635</v>
      </c>
      <c r="D226" s="2" t="s">
        <v>12</v>
      </c>
      <c r="E226" s="36"/>
      <c r="F226" s="36"/>
      <c r="G226" s="5"/>
      <c r="H226" s="5"/>
      <c r="I226" s="5"/>
      <c r="J226" s="5"/>
      <c r="K226" s="5"/>
    </row>
    <row r="227" spans="1:11" s="24" customFormat="1" ht="12.75">
      <c r="A227" s="15"/>
      <c r="B227" s="3"/>
      <c r="C227" s="4">
        <v>637</v>
      </c>
      <c r="D227" s="2" t="s">
        <v>14</v>
      </c>
      <c r="E227" s="36">
        <v>20.4</v>
      </c>
      <c r="F227" s="36">
        <v>20.4</v>
      </c>
      <c r="G227" s="5">
        <v>50</v>
      </c>
      <c r="H227" s="5">
        <v>30</v>
      </c>
      <c r="I227" s="5">
        <v>30</v>
      </c>
      <c r="J227" s="5">
        <v>30</v>
      </c>
      <c r="K227" s="5">
        <v>30</v>
      </c>
    </row>
    <row r="228" spans="1:11" s="24" customFormat="1" ht="12.75">
      <c r="A228" s="15"/>
      <c r="B228" s="17" t="s">
        <v>38</v>
      </c>
      <c r="C228" s="18"/>
      <c r="D228" s="19" t="s">
        <v>39</v>
      </c>
      <c r="E228" s="35">
        <f aca="true" t="shared" si="48" ref="E228:J228">SUM(E229:E232)</f>
        <v>1177.1599999999999</v>
      </c>
      <c r="F228" s="35">
        <f t="shared" si="48"/>
        <v>102.76</v>
      </c>
      <c r="G228" s="38">
        <f t="shared" si="48"/>
        <v>1170</v>
      </c>
      <c r="H228" s="38">
        <f t="shared" si="48"/>
        <v>904</v>
      </c>
      <c r="I228" s="38">
        <f t="shared" si="48"/>
        <v>2485</v>
      </c>
      <c r="J228" s="38">
        <f t="shared" si="48"/>
        <v>2485</v>
      </c>
      <c r="K228" s="38">
        <f>SUM(K229:K232)</f>
        <v>2485</v>
      </c>
    </row>
    <row r="229" spans="1:11" s="24" customFormat="1" ht="12.75">
      <c r="A229" s="15"/>
      <c r="B229" s="45"/>
      <c r="C229" s="4">
        <v>620</v>
      </c>
      <c r="D229" s="2" t="s">
        <v>5</v>
      </c>
      <c r="E229" s="37"/>
      <c r="F229" s="37"/>
      <c r="G229" s="102">
        <v>4</v>
      </c>
      <c r="H229" s="102">
        <v>4</v>
      </c>
      <c r="I229" s="102">
        <v>365</v>
      </c>
      <c r="J229" s="102">
        <v>365</v>
      </c>
      <c r="K229" s="102">
        <v>365</v>
      </c>
    </row>
    <row r="230" spans="1:11" s="24" customFormat="1" ht="12.75">
      <c r="A230" s="2"/>
      <c r="B230" s="3"/>
      <c r="C230" s="4">
        <v>632</v>
      </c>
      <c r="D230" s="2" t="s">
        <v>9</v>
      </c>
      <c r="E230" s="36">
        <v>99.32</v>
      </c>
      <c r="F230" s="36">
        <v>102.76</v>
      </c>
      <c r="G230" s="5">
        <v>116</v>
      </c>
      <c r="H230" s="5">
        <v>100</v>
      </c>
      <c r="I230" s="5">
        <v>120</v>
      </c>
      <c r="J230" s="5">
        <v>120</v>
      </c>
      <c r="K230" s="5">
        <v>120</v>
      </c>
    </row>
    <row r="231" spans="1:11" s="24" customFormat="1" ht="12.75">
      <c r="A231" s="2"/>
      <c r="B231" s="3"/>
      <c r="C231" s="4">
        <v>633</v>
      </c>
      <c r="D231" s="2" t="s">
        <v>10</v>
      </c>
      <c r="E231" s="36">
        <v>37.26</v>
      </c>
      <c r="F231" s="36"/>
      <c r="G231" s="5">
        <v>550</v>
      </c>
      <c r="H231" s="5">
        <v>300</v>
      </c>
      <c r="I231" s="5">
        <v>1000</v>
      </c>
      <c r="J231" s="5">
        <v>1000</v>
      </c>
      <c r="K231" s="5">
        <v>1000</v>
      </c>
    </row>
    <row r="232" spans="1:11" s="24" customFormat="1" ht="12.75">
      <c r="A232" s="2"/>
      <c r="B232" s="3"/>
      <c r="C232" s="4">
        <v>637</v>
      </c>
      <c r="D232" s="2" t="s">
        <v>14</v>
      </c>
      <c r="E232" s="36">
        <v>1040.58</v>
      </c>
      <c r="F232" s="36"/>
      <c r="G232" s="5">
        <v>500</v>
      </c>
      <c r="H232" s="5">
        <v>500</v>
      </c>
      <c r="I232" s="5">
        <v>1000</v>
      </c>
      <c r="J232" s="5">
        <v>1000</v>
      </c>
      <c r="K232" s="5">
        <v>1000</v>
      </c>
    </row>
    <row r="233" spans="1:11" s="14" customFormat="1" ht="12.75">
      <c r="A233" s="91">
        <v>5</v>
      </c>
      <c r="B233" s="92" t="s">
        <v>113</v>
      </c>
      <c r="C233" s="93"/>
      <c r="D233" s="91" t="s">
        <v>48</v>
      </c>
      <c r="E233" s="94">
        <f aca="true" t="shared" si="49" ref="E233:K233">SUM(E234+E238+E240+E245)</f>
        <v>15498.880000000001</v>
      </c>
      <c r="F233" s="94">
        <f t="shared" si="49"/>
        <v>16298.279999999999</v>
      </c>
      <c r="G233" s="95">
        <f t="shared" si="49"/>
        <v>16685</v>
      </c>
      <c r="H233" s="94">
        <f t="shared" si="49"/>
        <v>15745</v>
      </c>
      <c r="I233" s="94">
        <f t="shared" si="49"/>
        <v>15070</v>
      </c>
      <c r="J233" s="94">
        <f t="shared" si="49"/>
        <v>15070</v>
      </c>
      <c r="K233" s="94">
        <f t="shared" si="49"/>
        <v>15070</v>
      </c>
    </row>
    <row r="234" spans="1:11" s="24" customFormat="1" ht="12.75">
      <c r="A234" s="15"/>
      <c r="B234" s="17" t="s">
        <v>30</v>
      </c>
      <c r="C234" s="18"/>
      <c r="D234" s="19" t="s">
        <v>31</v>
      </c>
      <c r="E234" s="35">
        <f aca="true" t="shared" si="50" ref="E234:K234">SUM(E235:E237)</f>
        <v>12016.52</v>
      </c>
      <c r="F234" s="35">
        <f t="shared" si="50"/>
        <v>13206.44</v>
      </c>
      <c r="G234" s="38">
        <f t="shared" si="50"/>
        <v>14300</v>
      </c>
      <c r="H234" s="35">
        <f t="shared" si="50"/>
        <v>14070</v>
      </c>
      <c r="I234" s="35">
        <f t="shared" si="50"/>
        <v>14800</v>
      </c>
      <c r="J234" s="35">
        <f t="shared" si="50"/>
        <v>14800</v>
      </c>
      <c r="K234" s="35">
        <f t="shared" si="50"/>
        <v>14800</v>
      </c>
    </row>
    <row r="235" spans="1:11" s="24" customFormat="1" ht="12.75">
      <c r="A235" s="15"/>
      <c r="B235" s="3"/>
      <c r="C235" s="4">
        <v>633</v>
      </c>
      <c r="D235" s="2" t="s">
        <v>10</v>
      </c>
      <c r="E235" s="36">
        <v>232.73</v>
      </c>
      <c r="F235" s="36">
        <v>739.03</v>
      </c>
      <c r="G235" s="5">
        <v>300</v>
      </c>
      <c r="H235" s="5">
        <v>270</v>
      </c>
      <c r="I235" s="5">
        <v>300</v>
      </c>
      <c r="J235" s="5">
        <v>300</v>
      </c>
      <c r="K235" s="5">
        <v>300</v>
      </c>
    </row>
    <row r="236" spans="1:11" s="24" customFormat="1" ht="12.75">
      <c r="A236" s="15"/>
      <c r="B236" s="3"/>
      <c r="C236" s="4">
        <v>634</v>
      </c>
      <c r="D236" s="2" t="s">
        <v>11</v>
      </c>
      <c r="E236" s="36">
        <v>642.62</v>
      </c>
      <c r="F236" s="36">
        <v>794.13</v>
      </c>
      <c r="G236" s="5">
        <v>1000</v>
      </c>
      <c r="H236" s="5">
        <v>1500</v>
      </c>
      <c r="I236" s="5">
        <v>1500</v>
      </c>
      <c r="J236" s="5">
        <v>1500</v>
      </c>
      <c r="K236" s="5">
        <v>1500</v>
      </c>
    </row>
    <row r="237" spans="1:11" s="24" customFormat="1" ht="12.75">
      <c r="A237" s="15"/>
      <c r="B237" s="3"/>
      <c r="C237" s="4">
        <v>637</v>
      </c>
      <c r="D237" s="2" t="s">
        <v>14</v>
      </c>
      <c r="E237" s="36">
        <v>11141.17</v>
      </c>
      <c r="F237" s="36">
        <v>11673.28</v>
      </c>
      <c r="G237" s="5">
        <v>13000</v>
      </c>
      <c r="H237" s="5">
        <v>12300</v>
      </c>
      <c r="I237" s="5">
        <v>13000</v>
      </c>
      <c r="J237" s="5">
        <v>13000</v>
      </c>
      <c r="K237" s="5">
        <v>13000</v>
      </c>
    </row>
    <row r="238" spans="1:11" s="24" customFormat="1" ht="12.75">
      <c r="A238" s="15"/>
      <c r="B238" s="17" t="s">
        <v>49</v>
      </c>
      <c r="C238" s="18"/>
      <c r="D238" s="19" t="s">
        <v>50</v>
      </c>
      <c r="E238" s="35">
        <f aca="true" t="shared" si="51" ref="E238:K238">SUM(E239)</f>
        <v>3415.09</v>
      </c>
      <c r="F238" s="35">
        <f t="shared" si="51"/>
        <v>80.89</v>
      </c>
      <c r="G238" s="38">
        <f t="shared" si="51"/>
        <v>200</v>
      </c>
      <c r="H238" s="38">
        <f t="shared" si="51"/>
        <v>200</v>
      </c>
      <c r="I238" s="38">
        <f t="shared" si="51"/>
        <v>200</v>
      </c>
      <c r="J238" s="38">
        <f t="shared" si="51"/>
        <v>200</v>
      </c>
      <c r="K238" s="38">
        <f t="shared" si="51"/>
        <v>200</v>
      </c>
    </row>
    <row r="239" spans="1:11" s="24" customFormat="1" ht="12.75">
      <c r="A239" s="15"/>
      <c r="B239" s="3"/>
      <c r="C239" s="4">
        <v>637</v>
      </c>
      <c r="D239" s="2" t="s">
        <v>14</v>
      </c>
      <c r="E239" s="36">
        <v>3415.09</v>
      </c>
      <c r="F239" s="36">
        <v>80.89</v>
      </c>
      <c r="G239" s="5">
        <v>200</v>
      </c>
      <c r="H239" s="5">
        <v>200</v>
      </c>
      <c r="I239" s="5">
        <v>200</v>
      </c>
      <c r="J239" s="5">
        <v>200</v>
      </c>
      <c r="K239" s="5">
        <v>200</v>
      </c>
    </row>
    <row r="240" spans="1:11" s="24" customFormat="1" ht="12.75">
      <c r="A240" s="15"/>
      <c r="B240" s="17" t="s">
        <v>52</v>
      </c>
      <c r="C240" s="18"/>
      <c r="D240" s="19" t="s">
        <v>51</v>
      </c>
      <c r="E240" s="35">
        <f aca="true" t="shared" si="52" ref="E240:J240">SUM(E241:E244)</f>
        <v>0</v>
      </c>
      <c r="F240" s="35">
        <f t="shared" si="52"/>
        <v>2947.0600000000004</v>
      </c>
      <c r="G240" s="38">
        <f t="shared" si="52"/>
        <v>2115</v>
      </c>
      <c r="H240" s="38">
        <f t="shared" si="52"/>
        <v>1420</v>
      </c>
      <c r="I240" s="38">
        <f t="shared" si="52"/>
        <v>0</v>
      </c>
      <c r="J240" s="38">
        <f t="shared" si="52"/>
        <v>0</v>
      </c>
      <c r="K240" s="38">
        <f>SUM(K241:K244)</f>
        <v>0</v>
      </c>
    </row>
    <row r="241" spans="1:11" s="24" customFormat="1" ht="12.75">
      <c r="A241" s="15"/>
      <c r="B241" s="45"/>
      <c r="C241" s="4">
        <v>610</v>
      </c>
      <c r="D241" s="2" t="s">
        <v>4</v>
      </c>
      <c r="E241" s="37"/>
      <c r="F241" s="37">
        <v>1990.25</v>
      </c>
      <c r="G241" s="102">
        <v>1035</v>
      </c>
      <c r="H241" s="102">
        <v>1015</v>
      </c>
      <c r="I241" s="102"/>
      <c r="J241" s="102"/>
      <c r="K241" s="102"/>
    </row>
    <row r="242" spans="1:11" s="24" customFormat="1" ht="12.75">
      <c r="A242" s="15"/>
      <c r="B242" s="45"/>
      <c r="C242" s="4">
        <v>620</v>
      </c>
      <c r="D242" s="2" t="s">
        <v>5</v>
      </c>
      <c r="E242" s="37"/>
      <c r="F242" s="37">
        <v>695.51</v>
      </c>
      <c r="G242" s="102">
        <v>370</v>
      </c>
      <c r="H242" s="102">
        <v>355</v>
      </c>
      <c r="I242" s="102"/>
      <c r="J242" s="102"/>
      <c r="K242" s="102"/>
    </row>
    <row r="243" spans="1:11" s="24" customFormat="1" ht="12.75">
      <c r="A243" s="15"/>
      <c r="B243" s="45"/>
      <c r="C243" s="4">
        <v>633</v>
      </c>
      <c r="D243" s="2" t="s">
        <v>10</v>
      </c>
      <c r="E243" s="37"/>
      <c r="F243" s="37">
        <v>40</v>
      </c>
      <c r="G243" s="102"/>
      <c r="H243" s="102">
        <v>40</v>
      </c>
      <c r="I243" s="102"/>
      <c r="J243" s="102"/>
      <c r="K243" s="102"/>
    </row>
    <row r="244" spans="1:11" s="24" customFormat="1" ht="12.75">
      <c r="A244" s="15"/>
      <c r="B244" s="3"/>
      <c r="C244" s="4">
        <v>637</v>
      </c>
      <c r="D244" s="2" t="s">
        <v>14</v>
      </c>
      <c r="E244" s="36">
        <v>0</v>
      </c>
      <c r="F244" s="36">
        <v>221.3</v>
      </c>
      <c r="G244" s="5">
        <v>710</v>
      </c>
      <c r="H244" s="5">
        <v>10</v>
      </c>
      <c r="I244" s="5"/>
      <c r="J244" s="5"/>
      <c r="K244" s="5"/>
    </row>
    <row r="245" spans="1:11" s="24" customFormat="1" ht="12.75">
      <c r="A245" s="15"/>
      <c r="B245" s="17" t="s">
        <v>53</v>
      </c>
      <c r="C245" s="18"/>
      <c r="D245" s="19" t="s">
        <v>48</v>
      </c>
      <c r="E245" s="35">
        <f aca="true" t="shared" si="53" ref="E245:K245">SUM(E246)</f>
        <v>67.27</v>
      </c>
      <c r="F245" s="35">
        <f t="shared" si="53"/>
        <v>63.89</v>
      </c>
      <c r="G245" s="38">
        <f t="shared" si="53"/>
        <v>70</v>
      </c>
      <c r="H245" s="38">
        <f t="shared" si="53"/>
        <v>55</v>
      </c>
      <c r="I245" s="38">
        <f t="shared" si="53"/>
        <v>70</v>
      </c>
      <c r="J245" s="38">
        <f t="shared" si="53"/>
        <v>70</v>
      </c>
      <c r="K245" s="38">
        <f t="shared" si="53"/>
        <v>70</v>
      </c>
    </row>
    <row r="246" spans="1:11" s="24" customFormat="1" ht="12.75">
      <c r="A246" s="2"/>
      <c r="B246" s="3"/>
      <c r="C246" s="4">
        <v>610</v>
      </c>
      <c r="D246" s="2" t="s">
        <v>4</v>
      </c>
      <c r="E246" s="36">
        <v>67.27</v>
      </c>
      <c r="F246" s="36">
        <v>63.89</v>
      </c>
      <c r="G246" s="5">
        <v>70</v>
      </c>
      <c r="H246" s="5">
        <v>55</v>
      </c>
      <c r="I246" s="5">
        <v>70</v>
      </c>
      <c r="J246" s="5">
        <v>70</v>
      </c>
      <c r="K246" s="5">
        <v>70</v>
      </c>
    </row>
    <row r="247" spans="1:11" s="11" customFormat="1" ht="18">
      <c r="A247" s="7"/>
      <c r="B247" s="8"/>
      <c r="C247" s="9"/>
      <c r="D247" s="10" t="s">
        <v>177</v>
      </c>
      <c r="E247" s="10"/>
      <c r="F247" s="53"/>
      <c r="G247" s="97"/>
      <c r="H247" s="97"/>
      <c r="I247" s="97"/>
      <c r="J247" s="97"/>
      <c r="K247" s="97"/>
    </row>
    <row r="248" spans="1:11" s="11" customFormat="1" ht="18">
      <c r="A248" s="7"/>
      <c r="B248" s="8"/>
      <c r="C248" s="9"/>
      <c r="D248" s="10" t="s">
        <v>165</v>
      </c>
      <c r="E248" s="10"/>
      <c r="F248" s="53"/>
      <c r="G248" s="97"/>
      <c r="H248" s="97"/>
      <c r="I248" s="98"/>
      <c r="J248" s="98"/>
      <c r="K248" s="98"/>
    </row>
    <row r="249" spans="1:11" s="24" customFormat="1" ht="18">
      <c r="A249" s="2"/>
      <c r="B249" s="3"/>
      <c r="C249" s="4"/>
      <c r="D249" s="10" t="s">
        <v>162</v>
      </c>
      <c r="E249" s="2"/>
      <c r="F249" s="36"/>
      <c r="G249" s="99"/>
      <c r="H249" s="99"/>
      <c r="I249" s="99"/>
      <c r="J249" s="99"/>
      <c r="K249" s="99"/>
    </row>
    <row r="250" spans="1:11" s="81" customFormat="1" ht="12.75">
      <c r="A250" s="78"/>
      <c r="B250" s="79"/>
      <c r="C250" s="80"/>
      <c r="D250" s="25"/>
      <c r="E250" s="25" t="s">
        <v>135</v>
      </c>
      <c r="F250" s="25" t="s">
        <v>135</v>
      </c>
      <c r="G250" s="26" t="s">
        <v>174</v>
      </c>
      <c r="H250" s="26" t="s">
        <v>137</v>
      </c>
      <c r="I250" s="26"/>
      <c r="J250" s="26" t="s">
        <v>138</v>
      </c>
      <c r="K250" s="26" t="s">
        <v>138</v>
      </c>
    </row>
    <row r="251" spans="1:11" s="81" customFormat="1" ht="12.75">
      <c r="A251" s="82"/>
      <c r="B251" s="83"/>
      <c r="C251" s="84"/>
      <c r="D251" s="27" t="s">
        <v>134</v>
      </c>
      <c r="E251" s="27" t="s">
        <v>136</v>
      </c>
      <c r="F251" s="27" t="s">
        <v>136</v>
      </c>
      <c r="G251" s="27" t="s">
        <v>175</v>
      </c>
      <c r="H251" s="28" t="s">
        <v>133</v>
      </c>
      <c r="I251" s="27" t="s">
        <v>176</v>
      </c>
      <c r="J251" s="27" t="s">
        <v>139</v>
      </c>
      <c r="K251" s="27" t="s">
        <v>139</v>
      </c>
    </row>
    <row r="252" spans="1:11" s="24" customFormat="1" ht="12.75">
      <c r="A252" s="29"/>
      <c r="B252" s="30"/>
      <c r="C252" s="31"/>
      <c r="D252" s="32"/>
      <c r="E252" s="33">
        <v>2011</v>
      </c>
      <c r="F252" s="33">
        <v>2012</v>
      </c>
      <c r="G252" s="33">
        <v>2013</v>
      </c>
      <c r="H252" s="33">
        <v>2013</v>
      </c>
      <c r="I252" s="33">
        <v>2014</v>
      </c>
      <c r="J252" s="34">
        <v>2015</v>
      </c>
      <c r="K252" s="34">
        <v>2016</v>
      </c>
    </row>
    <row r="253" spans="1:11" s="24" customFormat="1" ht="12.75">
      <c r="A253" s="91">
        <v>6</v>
      </c>
      <c r="B253" s="92" t="s">
        <v>113</v>
      </c>
      <c r="C253" s="93"/>
      <c r="D253" s="91" t="s">
        <v>54</v>
      </c>
      <c r="E253" s="94">
        <f aca="true" t="shared" si="54" ref="E253:K253">SUM(E254+E258+E260+E265+E267)</f>
        <v>5721.82</v>
      </c>
      <c r="F253" s="94">
        <f t="shared" si="54"/>
        <v>5005.75</v>
      </c>
      <c r="G253" s="95">
        <f t="shared" si="54"/>
        <v>7700</v>
      </c>
      <c r="H253" s="95">
        <f t="shared" si="54"/>
        <v>6400</v>
      </c>
      <c r="I253" s="95">
        <f t="shared" si="54"/>
        <v>12150</v>
      </c>
      <c r="J253" s="95">
        <f t="shared" si="54"/>
        <v>7650</v>
      </c>
      <c r="K253" s="95">
        <f t="shared" si="54"/>
        <v>7650</v>
      </c>
    </row>
    <row r="254" spans="1:11" s="24" customFormat="1" ht="12.75">
      <c r="A254" s="15"/>
      <c r="B254" s="17" t="s">
        <v>55</v>
      </c>
      <c r="C254" s="18"/>
      <c r="D254" s="19" t="s">
        <v>56</v>
      </c>
      <c r="E254" s="35">
        <f aca="true" t="shared" si="55" ref="E254:K254">SUM(E255:E257)</f>
        <v>88.57</v>
      </c>
      <c r="F254" s="35">
        <f t="shared" si="55"/>
        <v>115.56</v>
      </c>
      <c r="G254" s="38">
        <f t="shared" si="55"/>
        <v>150</v>
      </c>
      <c r="H254" s="38">
        <f t="shared" si="55"/>
        <v>700</v>
      </c>
      <c r="I254" s="38">
        <f t="shared" si="55"/>
        <v>1100</v>
      </c>
      <c r="J254" s="38">
        <f t="shared" si="55"/>
        <v>1100</v>
      </c>
      <c r="K254" s="38">
        <f t="shared" si="55"/>
        <v>1100</v>
      </c>
    </row>
    <row r="255" spans="1:11" s="24" customFormat="1" ht="12.75">
      <c r="A255" s="15"/>
      <c r="B255" s="3"/>
      <c r="C255" s="4">
        <v>632</v>
      </c>
      <c r="D255" s="2" t="s">
        <v>9</v>
      </c>
      <c r="E255" s="36">
        <v>88.57</v>
      </c>
      <c r="F255" s="36">
        <v>115.56</v>
      </c>
      <c r="G255" s="5">
        <v>150</v>
      </c>
      <c r="H255" s="5">
        <v>150</v>
      </c>
      <c r="I255" s="5">
        <v>500</v>
      </c>
      <c r="J255" s="5">
        <v>500</v>
      </c>
      <c r="K255" s="5">
        <v>500</v>
      </c>
    </row>
    <row r="256" spans="1:11" s="24" customFormat="1" ht="12.75">
      <c r="A256" s="15"/>
      <c r="B256" s="3"/>
      <c r="C256" s="4">
        <v>633</v>
      </c>
      <c r="D256" s="2" t="s">
        <v>10</v>
      </c>
      <c r="E256" s="36"/>
      <c r="F256" s="36"/>
      <c r="G256" s="5"/>
      <c r="H256" s="5">
        <v>50</v>
      </c>
      <c r="I256" s="5">
        <v>100</v>
      </c>
      <c r="J256" s="5">
        <v>100</v>
      </c>
      <c r="K256" s="5">
        <v>100</v>
      </c>
    </row>
    <row r="257" spans="1:11" s="24" customFormat="1" ht="12.75">
      <c r="A257" s="15"/>
      <c r="B257" s="3"/>
      <c r="C257" s="4">
        <v>642</v>
      </c>
      <c r="D257" s="2" t="s">
        <v>27</v>
      </c>
      <c r="E257" s="36"/>
      <c r="F257" s="36"/>
      <c r="G257" s="5"/>
      <c r="H257" s="5">
        <v>500</v>
      </c>
      <c r="I257" s="5">
        <v>500</v>
      </c>
      <c r="J257" s="5">
        <v>500</v>
      </c>
      <c r="K257" s="5">
        <v>500</v>
      </c>
    </row>
    <row r="258" spans="1:11" s="24" customFormat="1" ht="12.75">
      <c r="A258" s="15"/>
      <c r="B258" s="17" t="s">
        <v>57</v>
      </c>
      <c r="C258" s="18"/>
      <c r="D258" s="19" t="s">
        <v>58</v>
      </c>
      <c r="E258" s="35">
        <f aca="true" t="shared" si="56" ref="E258:K258">SUM(E259:E259)</f>
        <v>100</v>
      </c>
      <c r="F258" s="35">
        <f t="shared" si="56"/>
        <v>99.3</v>
      </c>
      <c r="G258" s="38">
        <f t="shared" si="56"/>
        <v>50</v>
      </c>
      <c r="H258" s="38">
        <f t="shared" si="56"/>
        <v>100</v>
      </c>
      <c r="I258" s="38">
        <f>SUM(I259:I259)</f>
        <v>100</v>
      </c>
      <c r="J258" s="38">
        <f t="shared" si="56"/>
        <v>100</v>
      </c>
      <c r="K258" s="38">
        <f t="shared" si="56"/>
        <v>100</v>
      </c>
    </row>
    <row r="259" spans="1:11" s="24" customFormat="1" ht="12.75">
      <c r="A259" s="15"/>
      <c r="B259" s="45"/>
      <c r="C259" s="4">
        <v>633</v>
      </c>
      <c r="D259" s="2" t="s">
        <v>10</v>
      </c>
      <c r="E259" s="36">
        <v>100</v>
      </c>
      <c r="F259" s="36">
        <v>99.3</v>
      </c>
      <c r="G259" s="5">
        <v>50</v>
      </c>
      <c r="H259" s="5">
        <v>100</v>
      </c>
      <c r="I259" s="5">
        <v>100</v>
      </c>
      <c r="J259" s="5">
        <v>100</v>
      </c>
      <c r="K259" s="5">
        <v>100</v>
      </c>
    </row>
    <row r="260" spans="1:11" s="24" customFormat="1" ht="12.75">
      <c r="A260" s="15"/>
      <c r="B260" s="17" t="s">
        <v>34</v>
      </c>
      <c r="C260" s="18"/>
      <c r="D260" s="19" t="s">
        <v>35</v>
      </c>
      <c r="E260" s="35">
        <f aca="true" t="shared" si="57" ref="E260:K260">SUM(E261:E264)</f>
        <v>5533.25</v>
      </c>
      <c r="F260" s="35">
        <f t="shared" si="57"/>
        <v>3639.69</v>
      </c>
      <c r="G260" s="38">
        <f t="shared" si="57"/>
        <v>5900</v>
      </c>
      <c r="H260" s="38">
        <f t="shared" si="57"/>
        <v>4200</v>
      </c>
      <c r="I260" s="38">
        <f t="shared" si="57"/>
        <v>9350</v>
      </c>
      <c r="J260" s="38">
        <f t="shared" si="57"/>
        <v>4850</v>
      </c>
      <c r="K260" s="38">
        <f t="shared" si="57"/>
        <v>4850</v>
      </c>
    </row>
    <row r="261" spans="1:11" s="24" customFormat="1" ht="12.75">
      <c r="A261" s="15"/>
      <c r="B261" s="3"/>
      <c r="C261" s="4">
        <v>620</v>
      </c>
      <c r="D261" s="2" t="s">
        <v>5</v>
      </c>
      <c r="E261" s="37">
        <v>0.6</v>
      </c>
      <c r="F261" s="37">
        <v>9.85</v>
      </c>
      <c r="G261" s="102"/>
      <c r="H261" s="102"/>
      <c r="I261" s="102"/>
      <c r="J261" s="102"/>
      <c r="K261" s="102"/>
    </row>
    <row r="262" spans="1:11" s="24" customFormat="1" ht="12.75">
      <c r="A262" s="15"/>
      <c r="B262" s="3"/>
      <c r="C262" s="4">
        <v>632</v>
      </c>
      <c r="D262" s="2" t="s">
        <v>9</v>
      </c>
      <c r="E262" s="37">
        <v>2008.25</v>
      </c>
      <c r="F262" s="37">
        <v>2334.61</v>
      </c>
      <c r="G262" s="102">
        <v>2550</v>
      </c>
      <c r="H262" s="102">
        <v>3100</v>
      </c>
      <c r="I262" s="102">
        <v>3550</v>
      </c>
      <c r="J262" s="102">
        <v>3550</v>
      </c>
      <c r="K262" s="102">
        <v>3550</v>
      </c>
    </row>
    <row r="263" spans="1:11" s="24" customFormat="1" ht="12.75">
      <c r="A263" s="15"/>
      <c r="B263" s="3"/>
      <c r="C263" s="4">
        <v>633</v>
      </c>
      <c r="D263" s="2" t="s">
        <v>10</v>
      </c>
      <c r="E263" s="36">
        <v>583.4</v>
      </c>
      <c r="F263" s="36">
        <v>111.06</v>
      </c>
      <c r="G263" s="5">
        <v>150</v>
      </c>
      <c r="H263" s="5">
        <v>100</v>
      </c>
      <c r="I263" s="5">
        <v>300</v>
      </c>
      <c r="J263" s="5">
        <v>300</v>
      </c>
      <c r="K263" s="5">
        <v>300</v>
      </c>
    </row>
    <row r="264" spans="1:11" s="24" customFormat="1" ht="12.75">
      <c r="A264" s="15"/>
      <c r="B264" s="3"/>
      <c r="C264" s="4">
        <v>637</v>
      </c>
      <c r="D264" s="2" t="s">
        <v>14</v>
      </c>
      <c r="E264" s="37">
        <v>2941</v>
      </c>
      <c r="F264" s="37">
        <v>1184.17</v>
      </c>
      <c r="G264" s="102">
        <v>3200</v>
      </c>
      <c r="H264" s="102">
        <v>1000</v>
      </c>
      <c r="I264" s="102">
        <v>5500</v>
      </c>
      <c r="J264" s="102">
        <v>1000</v>
      </c>
      <c r="K264" s="102">
        <v>1000</v>
      </c>
    </row>
    <row r="265" spans="1:11" s="24" customFormat="1" ht="12.75">
      <c r="A265" s="15"/>
      <c r="B265" s="17" t="s">
        <v>38</v>
      </c>
      <c r="C265" s="18"/>
      <c r="D265" s="19" t="s">
        <v>39</v>
      </c>
      <c r="E265" s="35">
        <f aca="true" t="shared" si="58" ref="E265:K265">SUM(E266)</f>
        <v>0</v>
      </c>
      <c r="F265" s="35">
        <f t="shared" si="58"/>
        <v>737.28</v>
      </c>
      <c r="G265" s="38">
        <f t="shared" si="58"/>
        <v>1100</v>
      </c>
      <c r="H265" s="38">
        <f t="shared" si="58"/>
        <v>1000</v>
      </c>
      <c r="I265" s="38">
        <f t="shared" si="58"/>
        <v>1100</v>
      </c>
      <c r="J265" s="38">
        <f t="shared" si="58"/>
        <v>1100</v>
      </c>
      <c r="K265" s="38">
        <f t="shared" si="58"/>
        <v>1100</v>
      </c>
    </row>
    <row r="266" spans="1:11" s="24" customFormat="1" ht="12.75">
      <c r="A266" s="15"/>
      <c r="B266" s="3"/>
      <c r="C266" s="4">
        <v>642</v>
      </c>
      <c r="D266" s="2" t="s">
        <v>27</v>
      </c>
      <c r="E266" s="36">
        <v>0</v>
      </c>
      <c r="F266" s="36">
        <v>737.28</v>
      </c>
      <c r="G266" s="5">
        <v>1100</v>
      </c>
      <c r="H266" s="5">
        <v>1000</v>
      </c>
      <c r="I266" s="5">
        <v>1100</v>
      </c>
      <c r="J266" s="5">
        <v>1100</v>
      </c>
      <c r="K266" s="5">
        <v>1100</v>
      </c>
    </row>
    <row r="267" spans="1:11" s="24" customFormat="1" ht="12.75">
      <c r="A267" s="15"/>
      <c r="B267" s="17" t="s">
        <v>59</v>
      </c>
      <c r="C267" s="18"/>
      <c r="D267" s="19" t="s">
        <v>60</v>
      </c>
      <c r="E267" s="35">
        <f aca="true" t="shared" si="59" ref="E267:K267">SUM(E268)</f>
        <v>0</v>
      </c>
      <c r="F267" s="35">
        <f t="shared" si="59"/>
        <v>413.92</v>
      </c>
      <c r="G267" s="38">
        <f t="shared" si="59"/>
        <v>500</v>
      </c>
      <c r="H267" s="38">
        <f t="shared" si="59"/>
        <v>400</v>
      </c>
      <c r="I267" s="38">
        <f t="shared" si="59"/>
        <v>500</v>
      </c>
      <c r="J267" s="38">
        <f t="shared" si="59"/>
        <v>500</v>
      </c>
      <c r="K267" s="38">
        <f t="shared" si="59"/>
        <v>500</v>
      </c>
    </row>
    <row r="268" spans="1:11" s="24" customFormat="1" ht="12.75">
      <c r="A268" s="2"/>
      <c r="B268" s="3"/>
      <c r="C268" s="4">
        <v>633</v>
      </c>
      <c r="D268" s="2" t="s">
        <v>10</v>
      </c>
      <c r="E268" s="36"/>
      <c r="F268" s="36">
        <v>413.92</v>
      </c>
      <c r="G268" s="5">
        <v>500</v>
      </c>
      <c r="H268" s="5">
        <v>400</v>
      </c>
      <c r="I268" s="5">
        <v>500</v>
      </c>
      <c r="J268" s="5">
        <v>500</v>
      </c>
      <c r="K268" s="5">
        <v>500</v>
      </c>
    </row>
    <row r="269" spans="1:11" s="14" customFormat="1" ht="12.75">
      <c r="A269" s="91">
        <v>7</v>
      </c>
      <c r="B269" s="92" t="s">
        <v>113</v>
      </c>
      <c r="C269" s="93"/>
      <c r="D269" s="91" t="s">
        <v>61</v>
      </c>
      <c r="E269" s="94">
        <f>SUM(E270+E278+E280)</f>
        <v>26714.399999999998</v>
      </c>
      <c r="F269" s="94">
        <f aca="true" t="shared" si="60" ref="F269:K269">SUM(F270+F278+F280)</f>
        <v>38899.649999999994</v>
      </c>
      <c r="G269" s="95">
        <f t="shared" si="60"/>
        <v>41895</v>
      </c>
      <c r="H269" s="95">
        <f t="shared" si="60"/>
        <v>40808</v>
      </c>
      <c r="I269" s="95">
        <f t="shared" si="60"/>
        <v>43760</v>
      </c>
      <c r="J269" s="95">
        <f t="shared" si="60"/>
        <v>43760</v>
      </c>
      <c r="K269" s="95">
        <f t="shared" si="60"/>
        <v>43760</v>
      </c>
    </row>
    <row r="270" spans="1:11" s="24" customFormat="1" ht="12.75">
      <c r="A270" s="15"/>
      <c r="B270" s="17" t="s">
        <v>40</v>
      </c>
      <c r="C270" s="18"/>
      <c r="D270" s="19" t="s">
        <v>41</v>
      </c>
      <c r="E270" s="35">
        <f aca="true" t="shared" si="61" ref="E270:J270">SUM(E271:E277)</f>
        <v>22602.399999999998</v>
      </c>
      <c r="F270" s="35">
        <f t="shared" si="61"/>
        <v>26201.89</v>
      </c>
      <c r="G270" s="38">
        <f t="shared" si="61"/>
        <v>28470</v>
      </c>
      <c r="H270" s="38">
        <f>SUM(H271:H277)</f>
        <v>29368</v>
      </c>
      <c r="I270" s="38">
        <f t="shared" si="61"/>
        <v>30380</v>
      </c>
      <c r="J270" s="38">
        <f t="shared" si="61"/>
        <v>30380</v>
      </c>
      <c r="K270" s="38">
        <f>SUM(K271:K277)</f>
        <v>30380</v>
      </c>
    </row>
    <row r="271" spans="1:11" s="24" customFormat="1" ht="12.75">
      <c r="A271" s="15"/>
      <c r="B271" s="3"/>
      <c r="C271" s="4">
        <v>610</v>
      </c>
      <c r="D271" s="2" t="s">
        <v>4</v>
      </c>
      <c r="E271" s="36">
        <v>15079.6</v>
      </c>
      <c r="F271" s="36">
        <v>16439.86</v>
      </c>
      <c r="G271" s="5">
        <v>18700</v>
      </c>
      <c r="H271" s="5">
        <v>19120</v>
      </c>
      <c r="I271" s="5">
        <v>19600</v>
      </c>
      <c r="J271" s="5">
        <v>19600</v>
      </c>
      <c r="K271" s="5">
        <v>19600</v>
      </c>
    </row>
    <row r="272" spans="1:11" s="24" customFormat="1" ht="12.75">
      <c r="A272" s="15"/>
      <c r="B272" s="3"/>
      <c r="C272" s="4">
        <v>620</v>
      </c>
      <c r="D272" s="2" t="s">
        <v>5</v>
      </c>
      <c r="E272" s="36">
        <v>5411.17</v>
      </c>
      <c r="F272" s="36">
        <v>5863.39</v>
      </c>
      <c r="G272" s="5">
        <v>6550</v>
      </c>
      <c r="H272" s="5">
        <v>6728</v>
      </c>
      <c r="I272" s="5">
        <v>6880</v>
      </c>
      <c r="J272" s="5">
        <v>6880</v>
      </c>
      <c r="K272" s="5">
        <v>6880</v>
      </c>
    </row>
    <row r="273" spans="1:11" s="24" customFormat="1" ht="12.75">
      <c r="A273" s="15"/>
      <c r="B273" s="3"/>
      <c r="C273" s="4">
        <v>631</v>
      </c>
      <c r="D273" s="2" t="s">
        <v>6</v>
      </c>
      <c r="E273" s="36">
        <v>13.98</v>
      </c>
      <c r="F273" s="36"/>
      <c r="G273" s="5">
        <v>30</v>
      </c>
      <c r="H273" s="5">
        <v>30</v>
      </c>
      <c r="I273" s="5">
        <v>30</v>
      </c>
      <c r="J273" s="5">
        <v>30</v>
      </c>
      <c r="K273" s="5">
        <v>30</v>
      </c>
    </row>
    <row r="274" spans="1:11" s="24" customFormat="1" ht="12.75">
      <c r="A274" s="15"/>
      <c r="B274" s="3"/>
      <c r="C274" s="4">
        <v>632</v>
      </c>
      <c r="D274" s="2" t="s">
        <v>9</v>
      </c>
      <c r="E274" s="36">
        <v>1305.21</v>
      </c>
      <c r="F274" s="36">
        <v>775.59</v>
      </c>
      <c r="G274" s="5">
        <v>1420</v>
      </c>
      <c r="H274" s="5">
        <v>1420</v>
      </c>
      <c r="I274" s="5">
        <v>1455</v>
      </c>
      <c r="J274" s="5">
        <v>1455</v>
      </c>
      <c r="K274" s="5">
        <v>1455</v>
      </c>
    </row>
    <row r="275" spans="1:11" s="24" customFormat="1" ht="12.75">
      <c r="A275" s="15"/>
      <c r="B275" s="3"/>
      <c r="C275" s="4">
        <v>633</v>
      </c>
      <c r="D275" s="2" t="s">
        <v>10</v>
      </c>
      <c r="E275" s="36">
        <v>621.53</v>
      </c>
      <c r="F275" s="36">
        <v>1825.63</v>
      </c>
      <c r="G275" s="5">
        <v>800</v>
      </c>
      <c r="H275" s="5">
        <v>1100</v>
      </c>
      <c r="I275" s="5">
        <v>1315</v>
      </c>
      <c r="J275" s="5">
        <v>1315</v>
      </c>
      <c r="K275" s="5">
        <v>1315</v>
      </c>
    </row>
    <row r="276" spans="1:11" s="24" customFormat="1" ht="12.75">
      <c r="A276" s="15"/>
      <c r="B276" s="3"/>
      <c r="C276" s="4">
        <v>636</v>
      </c>
      <c r="D276" s="2" t="s">
        <v>13</v>
      </c>
      <c r="E276" s="36"/>
      <c r="F276" s="36">
        <v>12.26</v>
      </c>
      <c r="G276" s="5"/>
      <c r="H276" s="5"/>
      <c r="I276" s="5"/>
      <c r="J276" s="5"/>
      <c r="K276" s="5"/>
    </row>
    <row r="277" spans="1:11" s="24" customFormat="1" ht="12.75">
      <c r="A277" s="15"/>
      <c r="B277" s="3"/>
      <c r="C277" s="4">
        <v>637</v>
      </c>
      <c r="D277" s="2" t="s">
        <v>14</v>
      </c>
      <c r="E277" s="36">
        <v>170.91</v>
      </c>
      <c r="F277" s="36">
        <v>1285.16</v>
      </c>
      <c r="G277" s="5">
        <v>970</v>
      </c>
      <c r="H277" s="5">
        <v>970</v>
      </c>
      <c r="I277" s="5">
        <v>1100</v>
      </c>
      <c r="J277" s="5">
        <v>1100</v>
      </c>
      <c r="K277" s="5">
        <v>1100</v>
      </c>
    </row>
    <row r="278" spans="1:11" s="24" customFormat="1" ht="12.75">
      <c r="A278" s="15"/>
      <c r="B278" s="17" t="s">
        <v>166</v>
      </c>
      <c r="C278" s="18"/>
      <c r="D278" s="19" t="s">
        <v>167</v>
      </c>
      <c r="E278" s="35">
        <f>SUM(E279)</f>
        <v>0</v>
      </c>
      <c r="F278" s="35">
        <f aca="true" t="shared" si="62" ref="F278:K278">SUM(F279)</f>
        <v>0</v>
      </c>
      <c r="G278" s="38">
        <f t="shared" si="62"/>
        <v>0</v>
      </c>
      <c r="H278" s="38">
        <f t="shared" si="62"/>
        <v>400</v>
      </c>
      <c r="I278" s="38">
        <f t="shared" si="62"/>
        <v>400</v>
      </c>
      <c r="J278" s="38">
        <f t="shared" si="62"/>
        <v>400</v>
      </c>
      <c r="K278" s="38">
        <f t="shared" si="62"/>
        <v>400</v>
      </c>
    </row>
    <row r="279" spans="1:11" s="24" customFormat="1" ht="12.75">
      <c r="A279" s="15"/>
      <c r="B279" s="3"/>
      <c r="C279" s="4">
        <v>637</v>
      </c>
      <c r="D279" s="2" t="s">
        <v>14</v>
      </c>
      <c r="E279" s="36"/>
      <c r="F279" s="36"/>
      <c r="G279" s="5"/>
      <c r="H279" s="5">
        <v>400</v>
      </c>
      <c r="I279" s="5">
        <v>400</v>
      </c>
      <c r="J279" s="5">
        <v>400</v>
      </c>
      <c r="K279" s="5">
        <v>400</v>
      </c>
    </row>
    <row r="280" spans="1:11" s="24" customFormat="1" ht="12.75">
      <c r="A280" s="15"/>
      <c r="B280" s="17" t="s">
        <v>62</v>
      </c>
      <c r="C280" s="18"/>
      <c r="D280" s="19" t="s">
        <v>63</v>
      </c>
      <c r="E280" s="35">
        <f aca="true" t="shared" si="63" ref="E280:K280">SUM(E281:E286)</f>
        <v>4112</v>
      </c>
      <c r="F280" s="35">
        <f t="shared" si="63"/>
        <v>12697.759999999998</v>
      </c>
      <c r="G280" s="38">
        <f t="shared" si="63"/>
        <v>13425</v>
      </c>
      <c r="H280" s="38">
        <f t="shared" si="63"/>
        <v>11040</v>
      </c>
      <c r="I280" s="38">
        <f t="shared" si="63"/>
        <v>12980</v>
      </c>
      <c r="J280" s="38">
        <f t="shared" si="63"/>
        <v>12980</v>
      </c>
      <c r="K280" s="38">
        <f t="shared" si="63"/>
        <v>12980</v>
      </c>
    </row>
    <row r="281" spans="1:11" s="24" customFormat="1" ht="12.75">
      <c r="A281" s="15"/>
      <c r="B281" s="3"/>
      <c r="C281" s="4">
        <v>610</v>
      </c>
      <c r="D281" s="2" t="s">
        <v>4</v>
      </c>
      <c r="E281" s="36">
        <v>1050</v>
      </c>
      <c r="F281" s="36">
        <v>1439.88</v>
      </c>
      <c r="G281" s="5">
        <v>1190</v>
      </c>
      <c r="H281" s="5">
        <v>1190</v>
      </c>
      <c r="I281" s="5">
        <v>1500</v>
      </c>
      <c r="J281" s="5">
        <v>1500</v>
      </c>
      <c r="K281" s="5">
        <v>1500</v>
      </c>
    </row>
    <row r="282" spans="1:11" s="24" customFormat="1" ht="12.75">
      <c r="A282" s="2"/>
      <c r="B282" s="3"/>
      <c r="C282" s="4">
        <v>620</v>
      </c>
      <c r="D282" s="2" t="s">
        <v>5</v>
      </c>
      <c r="E282" s="36"/>
      <c r="F282" s="36">
        <v>642.44</v>
      </c>
      <c r="G282" s="5">
        <v>430</v>
      </c>
      <c r="H282" s="5">
        <v>430</v>
      </c>
      <c r="I282" s="5">
        <v>540</v>
      </c>
      <c r="J282" s="5">
        <v>540</v>
      </c>
      <c r="K282" s="5">
        <v>540</v>
      </c>
    </row>
    <row r="283" spans="1:11" s="24" customFormat="1" ht="12.75">
      <c r="A283" s="2"/>
      <c r="B283" s="3"/>
      <c r="C283" s="4">
        <v>631</v>
      </c>
      <c r="D283" s="2" t="s">
        <v>6</v>
      </c>
      <c r="E283" s="36"/>
      <c r="F283" s="36">
        <v>16.66</v>
      </c>
      <c r="G283" s="5">
        <v>20</v>
      </c>
      <c r="H283" s="5">
        <v>20</v>
      </c>
      <c r="I283" s="5">
        <v>100</v>
      </c>
      <c r="J283" s="5">
        <v>100</v>
      </c>
      <c r="K283" s="5">
        <v>100</v>
      </c>
    </row>
    <row r="284" spans="1:11" s="24" customFormat="1" ht="12.75">
      <c r="A284" s="2"/>
      <c r="B284" s="3"/>
      <c r="C284" s="4">
        <v>632</v>
      </c>
      <c r="D284" s="2" t="s">
        <v>9</v>
      </c>
      <c r="E284" s="36">
        <v>1000</v>
      </c>
      <c r="F284" s="36">
        <v>4858.24</v>
      </c>
      <c r="G284" s="5">
        <v>4970</v>
      </c>
      <c r="H284" s="5">
        <v>3700</v>
      </c>
      <c r="I284" s="5">
        <v>4320</v>
      </c>
      <c r="J284" s="5">
        <v>4320</v>
      </c>
      <c r="K284" s="5">
        <v>4320</v>
      </c>
    </row>
    <row r="285" spans="1:11" s="24" customFormat="1" ht="12.75">
      <c r="A285" s="2"/>
      <c r="B285" s="3"/>
      <c r="C285" s="4">
        <v>633</v>
      </c>
      <c r="D285" s="2" t="s">
        <v>10</v>
      </c>
      <c r="E285" s="36">
        <v>2062</v>
      </c>
      <c r="F285" s="36">
        <v>122.11</v>
      </c>
      <c r="G285" s="5">
        <v>250</v>
      </c>
      <c r="H285" s="5">
        <v>200</v>
      </c>
      <c r="I285" s="5">
        <v>270</v>
      </c>
      <c r="J285" s="5">
        <v>270</v>
      </c>
      <c r="K285" s="5">
        <v>270</v>
      </c>
    </row>
    <row r="286" spans="1:11" s="24" customFormat="1" ht="12.75">
      <c r="A286" s="2"/>
      <c r="B286" s="3"/>
      <c r="C286" s="4">
        <v>637</v>
      </c>
      <c r="D286" s="2" t="s">
        <v>14</v>
      </c>
      <c r="E286" s="36"/>
      <c r="F286" s="36">
        <v>5618.43</v>
      </c>
      <c r="G286" s="5">
        <v>6565</v>
      </c>
      <c r="H286" s="5">
        <v>5500</v>
      </c>
      <c r="I286" s="5">
        <v>6250</v>
      </c>
      <c r="J286" s="5">
        <v>6250</v>
      </c>
      <c r="K286" s="5">
        <v>6250</v>
      </c>
    </row>
    <row r="287" s="24" customFormat="1" ht="12.75"/>
    <row r="288" spans="1:11" s="11" customFormat="1" ht="18">
      <c r="A288" s="7"/>
      <c r="B288" s="8"/>
      <c r="C288" s="9"/>
      <c r="D288" s="10" t="s">
        <v>177</v>
      </c>
      <c r="E288" s="10"/>
      <c r="F288" s="53"/>
      <c r="G288" s="97"/>
      <c r="H288" s="97"/>
      <c r="I288" s="97"/>
      <c r="J288" s="97"/>
      <c r="K288" s="97"/>
    </row>
    <row r="289" spans="1:11" s="11" customFormat="1" ht="18">
      <c r="A289" s="7"/>
      <c r="B289" s="8"/>
      <c r="C289" s="9"/>
      <c r="D289" s="10" t="s">
        <v>165</v>
      </c>
      <c r="E289" s="10"/>
      <c r="F289" s="53"/>
      <c r="G289" s="97"/>
      <c r="H289" s="97"/>
      <c r="I289" s="98"/>
      <c r="J289" s="98"/>
      <c r="K289" s="98"/>
    </row>
    <row r="290" spans="1:11" s="24" customFormat="1" ht="18">
      <c r="A290" s="2"/>
      <c r="B290" s="3"/>
      <c r="C290" s="4"/>
      <c r="D290" s="10" t="s">
        <v>162</v>
      </c>
      <c r="E290" s="2"/>
      <c r="F290" s="36"/>
      <c r="G290" s="99"/>
      <c r="H290" s="99"/>
      <c r="I290" s="99"/>
      <c r="J290" s="99"/>
      <c r="K290" s="99"/>
    </row>
    <row r="291" spans="1:11" s="81" customFormat="1" ht="12.75">
      <c r="A291" s="78"/>
      <c r="B291" s="79"/>
      <c r="C291" s="80"/>
      <c r="D291" s="25"/>
      <c r="E291" s="25" t="s">
        <v>135</v>
      </c>
      <c r="F291" s="25" t="s">
        <v>135</v>
      </c>
      <c r="G291" s="26" t="s">
        <v>174</v>
      </c>
      <c r="H291" s="26" t="s">
        <v>137</v>
      </c>
      <c r="I291" s="26"/>
      <c r="J291" s="26" t="s">
        <v>138</v>
      </c>
      <c r="K291" s="26" t="s">
        <v>138</v>
      </c>
    </row>
    <row r="292" spans="1:11" s="81" customFormat="1" ht="12.75">
      <c r="A292" s="82"/>
      <c r="B292" s="83"/>
      <c r="C292" s="84"/>
      <c r="D292" s="27" t="s">
        <v>134</v>
      </c>
      <c r="E292" s="27" t="s">
        <v>136</v>
      </c>
      <c r="F292" s="27" t="s">
        <v>136</v>
      </c>
      <c r="G292" s="27" t="s">
        <v>175</v>
      </c>
      <c r="H292" s="28" t="s">
        <v>133</v>
      </c>
      <c r="I292" s="27" t="s">
        <v>176</v>
      </c>
      <c r="J292" s="27" t="s">
        <v>139</v>
      </c>
      <c r="K292" s="27" t="s">
        <v>139</v>
      </c>
    </row>
    <row r="293" spans="1:11" s="24" customFormat="1" ht="12.75">
      <c r="A293" s="29"/>
      <c r="B293" s="30"/>
      <c r="C293" s="31"/>
      <c r="D293" s="32"/>
      <c r="E293" s="33">
        <v>2011</v>
      </c>
      <c r="F293" s="33">
        <v>2012</v>
      </c>
      <c r="G293" s="33">
        <v>2013</v>
      </c>
      <c r="H293" s="33">
        <v>2013</v>
      </c>
      <c r="I293" s="33">
        <v>2014</v>
      </c>
      <c r="J293" s="34">
        <v>2015</v>
      </c>
      <c r="K293" s="34">
        <v>2016</v>
      </c>
    </row>
    <row r="294" spans="1:11" s="24" customFormat="1" ht="12.75">
      <c r="A294" s="91">
        <v>8</v>
      </c>
      <c r="B294" s="92" t="s">
        <v>113</v>
      </c>
      <c r="C294" s="93"/>
      <c r="D294" s="91" t="s">
        <v>64</v>
      </c>
      <c r="E294" s="94">
        <f aca="true" t="shared" si="64" ref="E294:K294">SUM(E295+E304)</f>
        <v>130918.68999999997</v>
      </c>
      <c r="F294" s="94">
        <f t="shared" si="64"/>
        <v>120356.27999999997</v>
      </c>
      <c r="G294" s="95">
        <f t="shared" si="64"/>
        <v>131200</v>
      </c>
      <c r="H294" s="95">
        <f t="shared" si="64"/>
        <v>131090</v>
      </c>
      <c r="I294" s="95">
        <f t="shared" si="64"/>
        <v>135000</v>
      </c>
      <c r="J294" s="95">
        <f t="shared" si="64"/>
        <v>135000</v>
      </c>
      <c r="K294" s="95">
        <f t="shared" si="64"/>
        <v>135000</v>
      </c>
    </row>
    <row r="295" spans="1:11" s="24" customFormat="1" ht="12.75">
      <c r="A295" s="15"/>
      <c r="B295" s="17" t="s">
        <v>42</v>
      </c>
      <c r="C295" s="18"/>
      <c r="D295" s="19" t="s">
        <v>65</v>
      </c>
      <c r="E295" s="35">
        <f aca="true" t="shared" si="65" ref="E295:J295">SUM(E296:E303)</f>
        <v>130675.32999999997</v>
      </c>
      <c r="F295" s="35">
        <f t="shared" si="65"/>
        <v>120356.27999999997</v>
      </c>
      <c r="G295" s="38">
        <f t="shared" si="65"/>
        <v>131200</v>
      </c>
      <c r="H295" s="38">
        <f>SUM(H296:H303)</f>
        <v>131090</v>
      </c>
      <c r="I295" s="38">
        <f t="shared" si="65"/>
        <v>135000</v>
      </c>
      <c r="J295" s="38">
        <f t="shared" si="65"/>
        <v>135000</v>
      </c>
      <c r="K295" s="38">
        <f>SUM(K296:K303)</f>
        <v>135000</v>
      </c>
    </row>
    <row r="296" spans="1:11" s="24" customFormat="1" ht="12.75">
      <c r="A296" s="2"/>
      <c r="B296" s="3"/>
      <c r="C296" s="4">
        <v>610</v>
      </c>
      <c r="D296" s="2" t="s">
        <v>4</v>
      </c>
      <c r="E296" s="36">
        <v>66647.34</v>
      </c>
      <c r="F296" s="36">
        <v>54511.09</v>
      </c>
      <c r="G296" s="5">
        <v>61000</v>
      </c>
      <c r="H296" s="5">
        <v>58000</v>
      </c>
      <c r="I296" s="5">
        <v>60000</v>
      </c>
      <c r="J296" s="5">
        <v>60000</v>
      </c>
      <c r="K296" s="5">
        <v>60000</v>
      </c>
    </row>
    <row r="297" spans="1:11" s="24" customFormat="1" ht="12.75">
      <c r="A297" s="2"/>
      <c r="B297" s="3"/>
      <c r="C297" s="4">
        <v>620</v>
      </c>
      <c r="D297" s="2" t="s">
        <v>5</v>
      </c>
      <c r="E297" s="36">
        <v>23604.17</v>
      </c>
      <c r="F297" s="36">
        <v>19099.92</v>
      </c>
      <c r="G297" s="5">
        <v>21325</v>
      </c>
      <c r="H297" s="5">
        <v>20200</v>
      </c>
      <c r="I297" s="5">
        <v>22030</v>
      </c>
      <c r="J297" s="5">
        <v>22030</v>
      </c>
      <c r="K297" s="5">
        <v>22030</v>
      </c>
    </row>
    <row r="298" spans="1:11" s="24" customFormat="1" ht="12.75">
      <c r="A298" s="2"/>
      <c r="B298" s="3"/>
      <c r="C298" s="4">
        <v>631</v>
      </c>
      <c r="D298" s="2" t="s">
        <v>6</v>
      </c>
      <c r="E298" s="36">
        <v>44</v>
      </c>
      <c r="F298" s="36">
        <v>33.92</v>
      </c>
      <c r="G298" s="5">
        <v>50</v>
      </c>
      <c r="H298" s="5">
        <v>130</v>
      </c>
      <c r="I298" s="5">
        <v>150</v>
      </c>
      <c r="J298" s="5">
        <v>150</v>
      </c>
      <c r="K298" s="5">
        <v>150</v>
      </c>
    </row>
    <row r="299" spans="1:11" s="24" customFormat="1" ht="12.75">
      <c r="A299" s="2"/>
      <c r="B299" s="3"/>
      <c r="C299" s="4">
        <v>632</v>
      </c>
      <c r="D299" s="2" t="s">
        <v>9</v>
      </c>
      <c r="E299" s="36">
        <v>13985.65</v>
      </c>
      <c r="F299" s="36">
        <v>7843.68</v>
      </c>
      <c r="G299" s="5">
        <v>8650</v>
      </c>
      <c r="H299" s="5">
        <v>10000</v>
      </c>
      <c r="I299" s="5">
        <v>10100</v>
      </c>
      <c r="J299" s="5">
        <v>10100</v>
      </c>
      <c r="K299" s="5">
        <v>10100</v>
      </c>
    </row>
    <row r="300" spans="1:11" s="24" customFormat="1" ht="12.75">
      <c r="A300" s="2"/>
      <c r="B300" s="3"/>
      <c r="C300" s="4">
        <v>633</v>
      </c>
      <c r="D300" s="2" t="s">
        <v>10</v>
      </c>
      <c r="E300" s="36">
        <v>21421.37</v>
      </c>
      <c r="F300" s="36">
        <v>2221.59</v>
      </c>
      <c r="G300" s="5">
        <v>2370</v>
      </c>
      <c r="H300" s="5">
        <v>9400</v>
      </c>
      <c r="I300" s="5">
        <v>2600</v>
      </c>
      <c r="J300" s="5">
        <v>2600</v>
      </c>
      <c r="K300" s="5">
        <v>2600</v>
      </c>
    </row>
    <row r="301" spans="1:11" s="24" customFormat="1" ht="12.75">
      <c r="A301" s="2"/>
      <c r="B301" s="3"/>
      <c r="C301" s="4">
        <v>634</v>
      </c>
      <c r="D301" s="2" t="s">
        <v>11</v>
      </c>
      <c r="E301" s="36">
        <v>838.09</v>
      </c>
      <c r="F301" s="36">
        <v>640.84</v>
      </c>
      <c r="G301" s="5">
        <v>800</v>
      </c>
      <c r="H301" s="5">
        <v>400</v>
      </c>
      <c r="I301" s="5">
        <v>700</v>
      </c>
      <c r="J301" s="5">
        <v>700</v>
      </c>
      <c r="K301" s="5">
        <v>700</v>
      </c>
    </row>
    <row r="302" spans="1:11" s="24" customFormat="1" ht="12.75">
      <c r="A302" s="2"/>
      <c r="B302" s="3"/>
      <c r="C302" s="4">
        <v>636</v>
      </c>
      <c r="D302" s="2" t="s">
        <v>13</v>
      </c>
      <c r="E302" s="36">
        <v>300.34</v>
      </c>
      <c r="F302" s="36">
        <v>12.28</v>
      </c>
      <c r="G302" s="5"/>
      <c r="H302" s="5"/>
      <c r="I302" s="5"/>
      <c r="J302" s="5"/>
      <c r="K302" s="5"/>
    </row>
    <row r="303" spans="1:11" s="24" customFormat="1" ht="12.75">
      <c r="A303" s="2"/>
      <c r="B303" s="3"/>
      <c r="C303" s="4">
        <v>637</v>
      </c>
      <c r="D303" s="2" t="s">
        <v>14</v>
      </c>
      <c r="E303" s="36">
        <v>3834.37</v>
      </c>
      <c r="F303" s="36">
        <v>35992.96</v>
      </c>
      <c r="G303" s="5">
        <v>37005</v>
      </c>
      <c r="H303" s="5">
        <v>32960</v>
      </c>
      <c r="I303" s="5">
        <v>39420</v>
      </c>
      <c r="J303" s="5">
        <v>39420</v>
      </c>
      <c r="K303" s="5">
        <v>39420</v>
      </c>
    </row>
    <row r="304" spans="1:11" s="24" customFormat="1" ht="12.75">
      <c r="A304" s="2"/>
      <c r="B304" s="17" t="s">
        <v>163</v>
      </c>
      <c r="C304" s="18"/>
      <c r="D304" s="19" t="s">
        <v>164</v>
      </c>
      <c r="E304" s="35">
        <f aca="true" t="shared" si="66" ref="E304:K304">SUM(E305:E305)</f>
        <v>243.36</v>
      </c>
      <c r="F304" s="35">
        <f t="shared" si="66"/>
        <v>0</v>
      </c>
      <c r="G304" s="38">
        <f t="shared" si="66"/>
        <v>0</v>
      </c>
      <c r="H304" s="38">
        <f t="shared" si="66"/>
        <v>0</v>
      </c>
      <c r="I304" s="38">
        <f t="shared" si="66"/>
        <v>0</v>
      </c>
      <c r="J304" s="38">
        <f t="shared" si="66"/>
        <v>0</v>
      </c>
      <c r="K304" s="38">
        <f t="shared" si="66"/>
        <v>0</v>
      </c>
    </row>
    <row r="305" spans="1:11" s="24" customFormat="1" ht="12.75">
      <c r="A305" s="2"/>
      <c r="B305" s="3"/>
      <c r="C305" s="4">
        <v>633</v>
      </c>
      <c r="D305" s="2" t="s">
        <v>10</v>
      </c>
      <c r="E305" s="36">
        <v>243.36</v>
      </c>
      <c r="F305" s="36"/>
      <c r="G305" s="5"/>
      <c r="H305" s="5"/>
      <c r="I305" s="5"/>
      <c r="J305" s="5"/>
      <c r="K305" s="5"/>
    </row>
    <row r="306" spans="1:11" s="24" customFormat="1" ht="12.75">
      <c r="A306" s="2"/>
      <c r="B306" s="3"/>
      <c r="C306" s="4"/>
      <c r="D306" s="2"/>
      <c r="E306" s="36"/>
      <c r="F306" s="36"/>
      <c r="G306" s="99"/>
      <c r="H306" s="99"/>
      <c r="I306" s="99"/>
      <c r="J306" s="99"/>
      <c r="K306" s="99"/>
    </row>
    <row r="307" spans="1:11" s="24" customFormat="1" ht="12.75">
      <c r="A307" s="2"/>
      <c r="B307" s="3"/>
      <c r="C307" s="4"/>
      <c r="D307" s="2"/>
      <c r="E307" s="36"/>
      <c r="F307" s="36"/>
      <c r="G307" s="99"/>
      <c r="H307" s="99"/>
      <c r="I307" s="99"/>
      <c r="J307" s="99"/>
      <c r="K307" s="99"/>
    </row>
    <row r="308" spans="1:11" s="24" customFormat="1" ht="12.75">
      <c r="A308" s="20"/>
      <c r="B308" s="21"/>
      <c r="C308" s="22"/>
      <c r="D308" s="25"/>
      <c r="E308" s="25" t="s">
        <v>135</v>
      </c>
      <c r="F308" s="25" t="s">
        <v>135</v>
      </c>
      <c r="G308" s="26" t="s">
        <v>174</v>
      </c>
      <c r="H308" s="26" t="s">
        <v>137</v>
      </c>
      <c r="I308" s="26"/>
      <c r="J308" s="26" t="s">
        <v>138</v>
      </c>
      <c r="K308" s="26" t="s">
        <v>138</v>
      </c>
    </row>
    <row r="309" spans="1:11" s="24" customFormat="1" ht="12.75">
      <c r="A309" s="20"/>
      <c r="B309" s="21"/>
      <c r="C309" s="22"/>
      <c r="D309" s="27" t="s">
        <v>134</v>
      </c>
      <c r="E309" s="27" t="s">
        <v>136</v>
      </c>
      <c r="F309" s="27" t="s">
        <v>136</v>
      </c>
      <c r="G309" s="27" t="s">
        <v>175</v>
      </c>
      <c r="H309" s="28" t="s">
        <v>133</v>
      </c>
      <c r="I309" s="27" t="s">
        <v>176</v>
      </c>
      <c r="J309" s="27" t="s">
        <v>139</v>
      </c>
      <c r="K309" s="27" t="s">
        <v>139</v>
      </c>
    </row>
    <row r="310" spans="1:11" s="81" customFormat="1" ht="12.75">
      <c r="A310" s="85"/>
      <c r="B310" s="86"/>
      <c r="C310" s="87"/>
      <c r="D310" s="32"/>
      <c r="E310" s="33">
        <v>2011</v>
      </c>
      <c r="F310" s="33">
        <v>2012</v>
      </c>
      <c r="G310" s="33">
        <v>2013</v>
      </c>
      <c r="H310" s="33">
        <v>2013</v>
      </c>
      <c r="I310" s="33">
        <v>2014</v>
      </c>
      <c r="J310" s="34">
        <v>2015</v>
      </c>
      <c r="K310" s="34">
        <v>2016</v>
      </c>
    </row>
    <row r="311" spans="1:11" s="24" customFormat="1" ht="12.75">
      <c r="A311" s="2"/>
      <c r="B311" s="3"/>
      <c r="C311" s="4"/>
      <c r="D311" s="40" t="s">
        <v>105</v>
      </c>
      <c r="E311" s="39"/>
      <c r="F311" s="39"/>
      <c r="G311" s="120"/>
      <c r="H311" s="121"/>
      <c r="I311" s="120"/>
      <c r="J311" s="120"/>
      <c r="K311" s="120"/>
    </row>
    <row r="312" spans="1:11" s="24" customFormat="1" ht="12.75">
      <c r="A312" s="2"/>
      <c r="B312" s="3"/>
      <c r="C312" s="4"/>
      <c r="D312" s="2" t="s">
        <v>116</v>
      </c>
      <c r="E312" s="36">
        <f>SUM(E57)</f>
        <v>297550.69000000006</v>
      </c>
      <c r="F312" s="36">
        <f>SUM(F57)</f>
        <v>288546.54</v>
      </c>
      <c r="G312" s="102">
        <f>SUM(G57)</f>
        <v>305905</v>
      </c>
      <c r="H312" s="5">
        <f>SUM(H57)</f>
        <v>324105</v>
      </c>
      <c r="I312" s="5">
        <f>SUM(I57)</f>
        <v>334085</v>
      </c>
      <c r="J312" s="5">
        <v>314285</v>
      </c>
      <c r="K312" s="5">
        <v>314285</v>
      </c>
    </row>
    <row r="313" spans="1:11" s="24" customFormat="1" ht="12.75">
      <c r="A313" s="2"/>
      <c r="B313" s="3"/>
      <c r="C313" s="4"/>
      <c r="D313" s="2" t="s">
        <v>117</v>
      </c>
      <c r="E313" s="37">
        <f>SUM(E89+E112-E121+E130-E136-E137-E146-E151-E155-E163-E174-E192-E193+E194+E233+E253+E269+E294)</f>
        <v>265271.07999999996</v>
      </c>
      <c r="F313" s="37">
        <f>SUM(F89+F112-F121+F130-F136-F137-F146-F151-F155-F163-F174-F192-F193+F194+F233+F253+F269+F294)</f>
        <v>261555.62999999995</v>
      </c>
      <c r="G313" s="102">
        <f>SUM(G89+G112-G121+G130-G136-G137-G146-G151-G155-G163-G174-G192-G193+G194+G233+G253+G269+G294)</f>
        <v>302905</v>
      </c>
      <c r="H313" s="102">
        <f>SUM(H89+H112-H121+H130-H136-H137-H146-H151-H155-H163-H174-H192-H193+H194+H233+H253+H269+H294)</f>
        <v>309472</v>
      </c>
      <c r="I313" s="102">
        <f>SUM(I89+I112-I121+I130-I136-I137-I146-I151-I155-I163-I174-I192-I193+I194+I233+I253+I269+I294)</f>
        <v>331085</v>
      </c>
      <c r="J313" s="102">
        <v>314285</v>
      </c>
      <c r="K313" s="102">
        <v>314285</v>
      </c>
    </row>
    <row r="314" spans="1:11" s="24" customFormat="1" ht="12.75">
      <c r="A314" s="2"/>
      <c r="B314" s="3"/>
      <c r="C314" s="4"/>
      <c r="D314" s="2" t="s">
        <v>118</v>
      </c>
      <c r="E314" s="36">
        <f aca="true" t="shared" si="67" ref="E314:K314">SUM(E312-E313)</f>
        <v>32279.610000000102</v>
      </c>
      <c r="F314" s="36">
        <f t="shared" si="67"/>
        <v>26990.910000000033</v>
      </c>
      <c r="G314" s="5">
        <f t="shared" si="67"/>
        <v>3000</v>
      </c>
      <c r="H314" s="5">
        <f t="shared" si="67"/>
        <v>14633</v>
      </c>
      <c r="I314" s="5">
        <f t="shared" si="67"/>
        <v>3000</v>
      </c>
      <c r="J314" s="5">
        <f>SUM(J312-J313)</f>
        <v>0</v>
      </c>
      <c r="K314" s="5">
        <f t="shared" si="67"/>
        <v>0</v>
      </c>
    </row>
    <row r="315" spans="1:11" s="24" customFormat="1" ht="12.75">
      <c r="A315" s="2"/>
      <c r="B315" s="3"/>
      <c r="C315" s="4"/>
      <c r="D315" s="40" t="s">
        <v>107</v>
      </c>
      <c r="E315" s="39"/>
      <c r="F315" s="39"/>
      <c r="G315" s="120"/>
      <c r="H315" s="120"/>
      <c r="I315" s="122"/>
      <c r="J315" s="122"/>
      <c r="K315" s="122"/>
    </row>
    <row r="316" spans="1:11" s="24" customFormat="1" ht="12.75">
      <c r="A316" s="2"/>
      <c r="B316" s="3"/>
      <c r="C316" s="4"/>
      <c r="D316" s="2" t="s">
        <v>119</v>
      </c>
      <c r="E316" s="36">
        <f aca="true" t="shared" si="68" ref="E316:K316">SUM(E73)</f>
        <v>23736.39</v>
      </c>
      <c r="F316" s="36">
        <f t="shared" si="68"/>
        <v>13661.62</v>
      </c>
      <c r="G316" s="5">
        <f t="shared" si="68"/>
        <v>0</v>
      </c>
      <c r="H316" s="5">
        <f t="shared" si="68"/>
        <v>5100</v>
      </c>
      <c r="I316" s="5">
        <f t="shared" si="68"/>
        <v>0</v>
      </c>
      <c r="J316" s="5">
        <f t="shared" si="68"/>
        <v>0</v>
      </c>
      <c r="K316" s="5">
        <f t="shared" si="68"/>
        <v>0</v>
      </c>
    </row>
    <row r="317" spans="1:11" s="24" customFormat="1" ht="12.75">
      <c r="A317" s="2"/>
      <c r="B317" s="3"/>
      <c r="C317" s="4"/>
      <c r="D317" s="2" t="s">
        <v>120</v>
      </c>
      <c r="E317" s="36">
        <f aca="true" t="shared" si="69" ref="E317:K317">SUM(E136+E137+E146+E151+E155+E163+E174+E192+E193)</f>
        <v>29319.14</v>
      </c>
      <c r="F317" s="36">
        <f t="shared" si="69"/>
        <v>26007.479999999996</v>
      </c>
      <c r="G317" s="5">
        <f t="shared" si="69"/>
        <v>56000</v>
      </c>
      <c r="H317" s="5">
        <f t="shared" si="69"/>
        <v>25820</v>
      </c>
      <c r="I317" s="5">
        <f t="shared" si="69"/>
        <v>112000</v>
      </c>
      <c r="J317" s="5">
        <f t="shared" si="69"/>
        <v>0</v>
      </c>
      <c r="K317" s="5">
        <f t="shared" si="69"/>
        <v>0</v>
      </c>
    </row>
    <row r="318" spans="1:11" s="24" customFormat="1" ht="12.75">
      <c r="A318" s="2"/>
      <c r="B318" s="3"/>
      <c r="C318" s="4"/>
      <c r="D318" s="2" t="s">
        <v>121</v>
      </c>
      <c r="E318" s="36">
        <f aca="true" t="shared" si="70" ref="E318:K318">SUM(E316-E317)</f>
        <v>-5582.75</v>
      </c>
      <c r="F318" s="36">
        <f t="shared" si="70"/>
        <v>-12345.859999999995</v>
      </c>
      <c r="G318" s="5">
        <f t="shared" si="70"/>
        <v>-56000</v>
      </c>
      <c r="H318" s="5">
        <f t="shared" si="70"/>
        <v>-20720</v>
      </c>
      <c r="I318" s="5">
        <f t="shared" si="70"/>
        <v>-112000</v>
      </c>
      <c r="J318" s="5">
        <f t="shared" si="70"/>
        <v>0</v>
      </c>
      <c r="K318" s="5">
        <f t="shared" si="70"/>
        <v>0</v>
      </c>
    </row>
    <row r="319" spans="1:11" s="24" customFormat="1" ht="12.75">
      <c r="A319" s="2"/>
      <c r="B319" s="3"/>
      <c r="C319" s="4"/>
      <c r="D319" s="40" t="s">
        <v>122</v>
      </c>
      <c r="E319" s="39"/>
      <c r="F319" s="39"/>
      <c r="G319" s="120"/>
      <c r="H319" s="120"/>
      <c r="I319" s="120"/>
      <c r="J319" s="120"/>
      <c r="K319" s="120"/>
    </row>
    <row r="320" spans="1:11" s="24" customFormat="1" ht="12.75">
      <c r="A320" s="2"/>
      <c r="B320" s="3"/>
      <c r="C320" s="4"/>
      <c r="D320" s="2" t="s">
        <v>123</v>
      </c>
      <c r="E320" s="36">
        <f aca="true" t="shared" si="71" ref="E320:K320">SUM(E77)</f>
        <v>0</v>
      </c>
      <c r="F320" s="36">
        <f t="shared" si="71"/>
        <v>0</v>
      </c>
      <c r="G320" s="5">
        <f t="shared" si="71"/>
        <v>56000</v>
      </c>
      <c r="H320" s="5">
        <f t="shared" si="71"/>
        <v>11650</v>
      </c>
      <c r="I320" s="5">
        <f t="shared" si="71"/>
        <v>112000</v>
      </c>
      <c r="J320" s="5">
        <f t="shared" si="71"/>
        <v>0</v>
      </c>
      <c r="K320" s="5">
        <f t="shared" si="71"/>
        <v>0</v>
      </c>
    </row>
    <row r="321" spans="1:11" s="24" customFormat="1" ht="12.75">
      <c r="A321" s="2"/>
      <c r="B321" s="3"/>
      <c r="C321" s="4"/>
      <c r="D321" s="2" t="s">
        <v>124</v>
      </c>
      <c r="E321" s="36">
        <f>SUM(E121)</f>
        <v>1890</v>
      </c>
      <c r="F321" s="36">
        <f>SUM(F121)</f>
        <v>3000</v>
      </c>
      <c r="G321" s="5">
        <f>SUM(G121)</f>
        <v>3000</v>
      </c>
      <c r="H321" s="5">
        <f>SUM(H121)</f>
        <v>3000</v>
      </c>
      <c r="I321" s="5">
        <f>SUM(I121)</f>
        <v>3000</v>
      </c>
      <c r="J321" s="5">
        <v>0</v>
      </c>
      <c r="K321" s="5">
        <v>0</v>
      </c>
    </row>
    <row r="322" spans="1:11" s="24" customFormat="1" ht="12.75">
      <c r="A322" s="2"/>
      <c r="B322" s="3"/>
      <c r="C322" s="4"/>
      <c r="D322" s="2" t="s">
        <v>125</v>
      </c>
      <c r="E322" s="36">
        <f aca="true" t="shared" si="72" ref="E322:K322">SUM(E320-E321)</f>
        <v>-1890</v>
      </c>
      <c r="F322" s="36">
        <f t="shared" si="72"/>
        <v>-3000</v>
      </c>
      <c r="G322" s="5">
        <f t="shared" si="72"/>
        <v>53000</v>
      </c>
      <c r="H322" s="5">
        <f t="shared" si="72"/>
        <v>8650</v>
      </c>
      <c r="I322" s="5">
        <f t="shared" si="72"/>
        <v>109000</v>
      </c>
      <c r="J322" s="5">
        <f t="shared" si="72"/>
        <v>0</v>
      </c>
      <c r="K322" s="5">
        <f t="shared" si="72"/>
        <v>0</v>
      </c>
    </row>
    <row r="323" spans="1:11" s="24" customFormat="1" ht="12.75">
      <c r="A323" s="2"/>
      <c r="B323" s="3"/>
      <c r="C323" s="4"/>
      <c r="D323" s="19" t="s">
        <v>126</v>
      </c>
      <c r="E323" s="35">
        <f aca="true" t="shared" si="73" ref="E323:K323">SUM(E312+E316+E320)</f>
        <v>321287.0800000001</v>
      </c>
      <c r="F323" s="35">
        <f t="shared" si="73"/>
        <v>302208.16</v>
      </c>
      <c r="G323" s="38">
        <f t="shared" si="73"/>
        <v>361905</v>
      </c>
      <c r="H323" s="38">
        <f t="shared" si="73"/>
        <v>340855</v>
      </c>
      <c r="I323" s="38">
        <f t="shared" si="73"/>
        <v>446085</v>
      </c>
      <c r="J323" s="38">
        <f>SUM(J312+J316+J320)</f>
        <v>314285</v>
      </c>
      <c r="K323" s="38">
        <f t="shared" si="73"/>
        <v>314285</v>
      </c>
    </row>
    <row r="324" spans="1:11" s="24" customFormat="1" ht="12.75">
      <c r="A324" s="2"/>
      <c r="B324" s="3"/>
      <c r="C324" s="4"/>
      <c r="D324" s="19" t="s">
        <v>127</v>
      </c>
      <c r="E324" s="35">
        <f aca="true" t="shared" si="74" ref="E324:K324">SUM(E321+E317+E313)</f>
        <v>296480.22</v>
      </c>
      <c r="F324" s="35">
        <f t="shared" si="74"/>
        <v>290563.1099999999</v>
      </c>
      <c r="G324" s="38">
        <f t="shared" si="74"/>
        <v>361905</v>
      </c>
      <c r="H324" s="38">
        <f t="shared" si="74"/>
        <v>338292</v>
      </c>
      <c r="I324" s="38">
        <f t="shared" si="74"/>
        <v>446085</v>
      </c>
      <c r="J324" s="38">
        <f t="shared" si="74"/>
        <v>314285</v>
      </c>
      <c r="K324" s="38">
        <f t="shared" si="74"/>
        <v>314285</v>
      </c>
    </row>
    <row r="325" spans="4:11" ht="12.75">
      <c r="D325" s="23"/>
      <c r="E325" s="44"/>
      <c r="F325" s="44"/>
      <c r="G325" s="101"/>
      <c r="H325" s="101"/>
      <c r="I325" s="101"/>
      <c r="J325" s="101"/>
      <c r="K325" s="101"/>
    </row>
    <row r="326" spans="4:11" ht="12.75">
      <c r="D326" s="23"/>
      <c r="E326" s="44"/>
      <c r="F326" s="44"/>
      <c r="G326" s="101"/>
      <c r="H326" s="101"/>
      <c r="I326" s="101"/>
      <c r="J326" s="101"/>
      <c r="K326" s="101"/>
    </row>
    <row r="327" spans="5:10" ht="12.75">
      <c r="E327" s="43"/>
      <c r="H327" s="98"/>
      <c r="J327" s="104" t="s">
        <v>131</v>
      </c>
    </row>
    <row r="328" spans="8:10" ht="12.75">
      <c r="H328" s="98"/>
      <c r="J328" s="104" t="s">
        <v>132</v>
      </c>
    </row>
    <row r="329" spans="8:10" ht="12.75">
      <c r="H329" s="98"/>
      <c r="J329" s="104"/>
    </row>
    <row r="330" spans="8:10" ht="12.75">
      <c r="H330" s="98"/>
      <c r="J330" s="104"/>
    </row>
    <row r="331" spans="8:10" ht="12.75">
      <c r="H331" s="98"/>
      <c r="J331" s="104"/>
    </row>
    <row r="336" ht="12.75">
      <c r="G336" s="123"/>
    </row>
    <row r="337" spans="4:11" ht="12.75">
      <c r="D337" s="1"/>
      <c r="E337" s="1"/>
      <c r="F337" s="1"/>
      <c r="G337" s="1"/>
      <c r="H337" s="1"/>
      <c r="I337" s="124"/>
      <c r="J337" s="1"/>
      <c r="K337" s="1"/>
    </row>
    <row r="338" spans="4:11" ht="12.75">
      <c r="D338" s="1"/>
      <c r="E338" s="1"/>
      <c r="F338" s="1"/>
      <c r="G338" s="1"/>
      <c r="H338" s="1"/>
      <c r="I338" s="124"/>
      <c r="J338" s="1"/>
      <c r="K338" s="1"/>
    </row>
    <row r="339" spans="4:11" ht="12.75">
      <c r="D339" s="1"/>
      <c r="E339" s="1"/>
      <c r="F339" s="1"/>
      <c r="G339" s="1"/>
      <c r="H339" s="1"/>
      <c r="I339" s="124"/>
      <c r="J339" s="1"/>
      <c r="K339" s="1"/>
    </row>
    <row r="340" spans="4:11" ht="12.75">
      <c r="D340" s="1"/>
      <c r="E340" s="1"/>
      <c r="F340" s="1"/>
      <c r="G340" s="1"/>
      <c r="H340" s="1"/>
      <c r="I340" s="124"/>
      <c r="J340" s="1"/>
      <c r="K340" s="1"/>
    </row>
    <row r="341" spans="4:11" ht="12.75">
      <c r="D341" s="1"/>
      <c r="E341" s="1"/>
      <c r="F341" s="1"/>
      <c r="G341" s="1"/>
      <c r="H341" s="1"/>
      <c r="I341" s="1"/>
      <c r="J341" s="1"/>
      <c r="K341" s="1"/>
    </row>
    <row r="342" spans="4:11" ht="12.75">
      <c r="D342" s="1"/>
      <c r="E342" s="1"/>
      <c r="F342" s="1"/>
      <c r="G342" s="1"/>
      <c r="H342" s="1"/>
      <c r="I342" s="1"/>
      <c r="J342" s="1"/>
      <c r="K342" s="1"/>
    </row>
    <row r="343" spans="4:11" ht="12.75">
      <c r="D343" s="1"/>
      <c r="E343" s="1"/>
      <c r="F343" s="1"/>
      <c r="G343" s="1"/>
      <c r="H343" s="1"/>
      <c r="I343" s="1"/>
      <c r="J343" s="1"/>
      <c r="K343" s="1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SPRAVCA</cp:lastModifiedBy>
  <cp:lastPrinted>2014-01-31T07:04:14Z</cp:lastPrinted>
  <dcterms:created xsi:type="dcterms:W3CDTF">2011-12-05T07:24:55Z</dcterms:created>
  <dcterms:modified xsi:type="dcterms:W3CDTF">2014-01-31T07:04:20Z</dcterms:modified>
  <cp:category/>
  <cp:version/>
  <cp:contentType/>
  <cp:contentStatus/>
</cp:coreProperties>
</file>